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5" yWindow="-270" windowWidth="12000" windowHeight="8100" tabRatio="739"/>
  </bookViews>
  <sheets>
    <sheet name="Summary" sheetId="10" r:id="rId1"/>
    <sheet name="Patna (East)" sheetId="14" r:id="rId2"/>
    <sheet name="Patna (West)" sheetId="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5" r:id="rId9"/>
    <sheet name="Tirhut (West)" sheetId="13" r:id="rId10"/>
    <sheet name="Darbhanga" sheetId="8" r:id="rId11"/>
    <sheet name="Saran" sheetId="9" r:id="rId12"/>
  </sheets>
  <definedNames>
    <definedName name="_xlnm._FilterDatabase" localSheetId="4" hidden="1">Bhagalpur!$A$5:$X$31</definedName>
    <definedName name="_xlnm._FilterDatabase" localSheetId="10" hidden="1">Darbhanga!$A$6:$V$33</definedName>
    <definedName name="_xlnm._FilterDatabase" localSheetId="6" hidden="1">Kosi!$A$5:$V$12</definedName>
    <definedName name="_xlnm._FilterDatabase" localSheetId="3" hidden="1">Magadh!$A$5:$Y$75</definedName>
    <definedName name="_xlnm._FilterDatabase" localSheetId="5" hidden="1">Munger!$A$6:$X$51</definedName>
    <definedName name="_xlnm._FilterDatabase" localSheetId="1" hidden="1">'Patna (East)'!$A$6:$AA$75</definedName>
    <definedName name="_xlnm._FilterDatabase" localSheetId="2" hidden="1">'Patna (West)'!$A$6:$AA$64</definedName>
    <definedName name="_xlnm._FilterDatabase" localSheetId="7" hidden="1">Purnea!$A$6:$V$35</definedName>
    <definedName name="_xlnm._FilterDatabase" localSheetId="11" hidden="1">Saran!$A$5:$V$68</definedName>
    <definedName name="_xlnm._FilterDatabase" localSheetId="8" hidden="1">'Tirhut (East)'!$A$6:$V$62</definedName>
    <definedName name="_xlnm._FilterDatabase" localSheetId="9" hidden="1">'Tirhut (West)'!$A$6:$V$23</definedName>
    <definedName name="_xlnm.Print_Area" localSheetId="4">Bhagalpur!$A$1:$V$31</definedName>
    <definedName name="_xlnm.Print_Area" localSheetId="3">Magadh!$A$1:$V$76</definedName>
    <definedName name="_xlnm.Print_Area" localSheetId="5">Munger!$A$1:$V$51</definedName>
    <definedName name="_xlnm.Print_Area" localSheetId="1">'Patna (East)'!$A$1:$V$75</definedName>
    <definedName name="_xlnm.Print_Area" localSheetId="2">'Patna (West)'!$A$1:$V$64</definedName>
    <definedName name="_xlnm.Print_Area" localSheetId="0">Summary!$A$1:$W$29</definedName>
    <definedName name="_xlnm.Print_Area" localSheetId="8">'Tirhut (East)'!$A$1:$V$62</definedName>
    <definedName name="_xlnm.Print_Area" localSheetId="9">'Tirhut (West)'!$A$1:$V$23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E62" i="15"/>
  <c r="I17" i="10"/>
  <c r="G17"/>
  <c r="H17"/>
  <c r="E70" i="7"/>
  <c r="H9" i="10" l="1"/>
  <c r="E56" i="4"/>
  <c r="E51" i="9"/>
  <c r="E35" i="5"/>
  <c r="E51" i="6"/>
  <c r="E31" i="11"/>
  <c r="I70" i="7"/>
  <c r="D11" i="10"/>
  <c r="G11" s="1"/>
  <c r="J29" l="1"/>
  <c r="D23"/>
  <c r="G23" s="1"/>
  <c r="E23" i="13"/>
  <c r="E67" i="14"/>
  <c r="E23" i="10"/>
  <c r="H23" s="1"/>
  <c r="D21"/>
  <c r="G21" s="1"/>
  <c r="L62" i="15"/>
  <c r="K21" i="10" s="1"/>
  <c r="H62" i="15"/>
  <c r="F21" i="10" s="1"/>
  <c r="I21" s="1"/>
  <c r="E21"/>
  <c r="H21" s="1"/>
  <c r="D9" l="1"/>
  <c r="G9" s="1"/>
  <c r="H56" i="4" l="1"/>
  <c r="F9" i="10" s="1"/>
  <c r="I9" s="1"/>
  <c r="E9"/>
  <c r="D7"/>
  <c r="G7" s="1"/>
  <c r="L67" i="14"/>
  <c r="K7" i="10" s="1"/>
  <c r="E7"/>
  <c r="H7" s="1"/>
  <c r="X22"/>
  <c r="U62" i="15"/>
  <c r="V21" i="10" s="1"/>
  <c r="T62" i="15"/>
  <c r="U21" i="10" s="1"/>
  <c r="S62" i="15"/>
  <c r="R21" i="10" s="1"/>
  <c r="R62" i="15"/>
  <c r="Q21" i="10" s="1"/>
  <c r="Q62" i="15"/>
  <c r="P21" i="10" s="1"/>
  <c r="P62" i="15"/>
  <c r="O21" i="10" s="1"/>
  <c r="O62" i="15"/>
  <c r="N21" i="10" s="1"/>
  <c r="N62" i="15"/>
  <c r="M21" i="10" s="1"/>
  <c r="M62" i="15"/>
  <c r="L21" i="10" s="1"/>
  <c r="I62" i="15"/>
  <c r="S21" i="10" s="1"/>
  <c r="U3" i="15"/>
  <c r="A2"/>
  <c r="AA67" i="14"/>
  <c r="U67"/>
  <c r="V7" i="10" s="1"/>
  <c r="T67" i="14"/>
  <c r="U7" i="10" s="1"/>
  <c r="S67" i="14"/>
  <c r="R7" i="10" s="1"/>
  <c r="R67" i="14"/>
  <c r="Q7" i="10" s="1"/>
  <c r="Q67" i="14"/>
  <c r="P7" i="10" s="1"/>
  <c r="P67" i="14"/>
  <c r="O7" i="10" s="1"/>
  <c r="O67" i="14"/>
  <c r="N7" i="10" s="1"/>
  <c r="N67" i="14"/>
  <c r="M7" i="10" s="1"/>
  <c r="M67" i="14"/>
  <c r="L7" i="10" s="1"/>
  <c r="I67" i="14"/>
  <c r="S7" i="10" s="1"/>
  <c r="H54" i="14"/>
  <c r="H34"/>
  <c r="H27"/>
  <c r="H23"/>
  <c r="H67" s="1"/>
  <c r="F7" i="10" s="1"/>
  <c r="I7" s="1"/>
  <c r="V3" i="14"/>
  <c r="X8" i="10"/>
  <c r="T21" l="1"/>
  <c r="X21" s="1"/>
  <c r="T7"/>
  <c r="X7" s="1"/>
  <c r="I25" l="1"/>
  <c r="H25"/>
  <c r="E33" i="8"/>
  <c r="D13" i="10"/>
  <c r="G13" s="1"/>
  <c r="F13"/>
  <c r="I13" s="1"/>
  <c r="AA56" i="4" l="1"/>
  <c r="Q33" i="8"/>
  <c r="P33" l="1"/>
  <c r="S51" i="6"/>
  <c r="A2" i="9"/>
  <c r="A2" i="8"/>
  <c r="A2" i="13"/>
  <c r="A2" i="5"/>
  <c r="A2" i="12"/>
  <c r="U3" i="9"/>
  <c r="D27" i="10" l="1"/>
  <c r="G27" s="1"/>
  <c r="M51" i="9"/>
  <c r="L27" i="10" s="1"/>
  <c r="N51" i="9"/>
  <c r="M27" i="10" s="1"/>
  <c r="O51" i="9"/>
  <c r="N27" i="10" s="1"/>
  <c r="P51" i="9"/>
  <c r="O27" i="10" s="1"/>
  <c r="Q51" i="9"/>
  <c r="P27" i="10" s="1"/>
  <c r="R51" i="9"/>
  <c r="Q27" i="10" s="1"/>
  <c r="S51" i="9"/>
  <c r="R27" i="10" s="1"/>
  <c r="T51" i="9"/>
  <c r="U27" i="10" s="1"/>
  <c r="U51" i="9"/>
  <c r="V27" i="10" s="1"/>
  <c r="L51" i="9"/>
  <c r="K27" i="10" s="1"/>
  <c r="I51" i="9"/>
  <c r="S27" i="10" s="1"/>
  <c r="E27"/>
  <c r="H27" s="1"/>
  <c r="M23" i="13"/>
  <c r="L23" i="10" s="1"/>
  <c r="N23" i="13"/>
  <c r="M23" i="10" s="1"/>
  <c r="O23" i="13"/>
  <c r="N23" i="10" s="1"/>
  <c r="P23" i="13"/>
  <c r="O23" i="10" s="1"/>
  <c r="Q23" i="13"/>
  <c r="P23" i="10" s="1"/>
  <c r="R23" i="13"/>
  <c r="Q23" i="10" s="1"/>
  <c r="S23" i="13"/>
  <c r="R23" i="10" s="1"/>
  <c r="T23" i="13"/>
  <c r="U23" i="10" s="1"/>
  <c r="U23" i="13"/>
  <c r="V23" i="10" s="1"/>
  <c r="L23" i="13"/>
  <c r="K23" i="10" s="1"/>
  <c r="I23" i="13"/>
  <c r="S23" i="10" s="1"/>
  <c r="H23" i="13"/>
  <c r="F23" i="10" s="1"/>
  <c r="I23" s="1"/>
  <c r="D25"/>
  <c r="G25" s="1"/>
  <c r="I33" i="8"/>
  <c r="S25" i="10" s="1"/>
  <c r="H33" i="8"/>
  <c r="F25" i="10" s="1"/>
  <c r="E25"/>
  <c r="U3" i="13"/>
  <c r="X24" i="10"/>
  <c r="D19"/>
  <c r="G19" s="1"/>
  <c r="H35" i="5"/>
  <c r="F19" i="10" s="1"/>
  <c r="I19" s="1"/>
  <c r="E19"/>
  <c r="H19" s="1"/>
  <c r="I35" i="5"/>
  <c r="S19" i="10" s="1"/>
  <c r="L35" i="5"/>
  <c r="K19" i="10" s="1"/>
  <c r="M35" i="5"/>
  <c r="L19" i="10" s="1"/>
  <c r="N35" i="5"/>
  <c r="M19" i="10" s="1"/>
  <c r="O35" i="5"/>
  <c r="N19" i="10" s="1"/>
  <c r="P35" i="5"/>
  <c r="O19" i="10" s="1"/>
  <c r="Q35" i="5"/>
  <c r="P19" i="10" s="1"/>
  <c r="R35" i="5"/>
  <c r="Q19" i="10" s="1"/>
  <c r="S35" i="5"/>
  <c r="R19" i="10" s="1"/>
  <c r="T35" i="5"/>
  <c r="U19" i="10" s="1"/>
  <c r="U35" i="5"/>
  <c r="V19" i="10" s="1"/>
  <c r="F17"/>
  <c r="E17"/>
  <c r="D17"/>
  <c r="U12" i="12"/>
  <c r="V17" i="10" s="1"/>
  <c r="T12" i="12"/>
  <c r="U17" i="10" s="1"/>
  <c r="S12" i="12"/>
  <c r="R17" i="10" s="1"/>
  <c r="Q12" i="12"/>
  <c r="P17" i="10" s="1"/>
  <c r="P12" i="12"/>
  <c r="O17" i="10" s="1"/>
  <c r="O12" i="12"/>
  <c r="N17" i="10" s="1"/>
  <c r="N12" i="12"/>
  <c r="M17" i="10" s="1"/>
  <c r="M12" i="12"/>
  <c r="L17" i="10" s="1"/>
  <c r="L12" i="12"/>
  <c r="K17" i="10" s="1"/>
  <c r="H12" i="12"/>
  <c r="E12"/>
  <c r="R12"/>
  <c r="Q17" i="10" s="1"/>
  <c r="I12" i="12"/>
  <c r="S17" i="10" s="1"/>
  <c r="U3" i="12"/>
  <c r="X18" i="10"/>
  <c r="H51" i="6"/>
  <c r="F15" i="10" s="1"/>
  <c r="I15" s="1"/>
  <c r="E15"/>
  <c r="H15" s="1"/>
  <c r="M31" i="11"/>
  <c r="L13" i="10" s="1"/>
  <c r="N31" i="11"/>
  <c r="M13" i="10" s="1"/>
  <c r="O31" i="11"/>
  <c r="N13" i="10" s="1"/>
  <c r="P31" i="11"/>
  <c r="O13" i="10" s="1"/>
  <c r="Q31" i="11"/>
  <c r="P13" i="10" s="1"/>
  <c r="R31" i="11"/>
  <c r="Q13" i="10" s="1"/>
  <c r="S31" i="11"/>
  <c r="R13" i="10" s="1"/>
  <c r="T31" i="11"/>
  <c r="U13" i="10" s="1"/>
  <c r="U31" i="11"/>
  <c r="V13" i="10" s="1"/>
  <c r="L31" i="11"/>
  <c r="K13" i="10" s="1"/>
  <c r="I31" i="11"/>
  <c r="S13" i="10" s="1"/>
  <c r="H31" i="11"/>
  <c r="E13" i="10"/>
  <c r="H13" s="1"/>
  <c r="X14"/>
  <c r="U3" i="11"/>
  <c r="H31" i="9"/>
  <c r="H21"/>
  <c r="L33" i="8"/>
  <c r="K25" i="10" s="1"/>
  <c r="M33" i="8"/>
  <c r="L25" i="10" s="1"/>
  <c r="N33" i="8"/>
  <c r="M25" i="10" s="1"/>
  <c r="O33" i="8"/>
  <c r="N25" i="10" s="1"/>
  <c r="O25"/>
  <c r="P25"/>
  <c r="R33" i="8"/>
  <c r="Q25" i="10" s="1"/>
  <c r="S33" i="8"/>
  <c r="R25" i="10" s="1"/>
  <c r="T33" i="8"/>
  <c r="U25" i="10" s="1"/>
  <c r="U33" i="8"/>
  <c r="V25" i="10" s="1"/>
  <c r="H18" i="8"/>
  <c r="H16"/>
  <c r="L51" i="6"/>
  <c r="K15" i="10" s="1"/>
  <c r="M51" i="6"/>
  <c r="L15" i="10" s="1"/>
  <c r="N51" i="6"/>
  <c r="M15" i="10" s="1"/>
  <c r="O51" i="6"/>
  <c r="N15" i="10" s="1"/>
  <c r="P51" i="6"/>
  <c r="O15" i="10" s="1"/>
  <c r="Q51" i="6"/>
  <c r="P15" i="10" s="1"/>
  <c r="R51" i="6"/>
  <c r="Q15" i="10" s="1"/>
  <c r="R15"/>
  <c r="T51" i="6"/>
  <c r="U15" i="10" s="1"/>
  <c r="U51" i="6"/>
  <c r="V15" i="10" s="1"/>
  <c r="I51" i="6"/>
  <c r="S15" i="10" s="1"/>
  <c r="L70" i="7"/>
  <c r="K11" i="10" s="1"/>
  <c r="M70" i="7"/>
  <c r="L11" i="10" s="1"/>
  <c r="N70" i="7"/>
  <c r="M11" i="10" s="1"/>
  <c r="O70" i="7"/>
  <c r="N11" i="10" s="1"/>
  <c r="P70" i="7"/>
  <c r="O11" i="10" s="1"/>
  <c r="Q70" i="7"/>
  <c r="P11" i="10" s="1"/>
  <c r="R70" i="7"/>
  <c r="Q11" i="10" s="1"/>
  <c r="S70" i="7"/>
  <c r="R11" i="10" s="1"/>
  <c r="T70" i="7"/>
  <c r="U11" i="10" s="1"/>
  <c r="U70" i="7"/>
  <c r="E11" i="10"/>
  <c r="H11" s="1"/>
  <c r="L56" i="4"/>
  <c r="K9" i="10" s="1"/>
  <c r="M56" i="4"/>
  <c r="L9" i="10" s="1"/>
  <c r="N56" i="4"/>
  <c r="M9" i="10" s="1"/>
  <c r="O56" i="4"/>
  <c r="N9" i="10" s="1"/>
  <c r="P56" i="4"/>
  <c r="O9" i="10" s="1"/>
  <c r="Q56" i="4"/>
  <c r="P9" i="10" s="1"/>
  <c r="R56" i="4"/>
  <c r="Q9" i="10" s="1"/>
  <c r="S56" i="4"/>
  <c r="R9" i="10" s="1"/>
  <c r="T56" i="4"/>
  <c r="U9" i="10" s="1"/>
  <c r="U56" i="4"/>
  <c r="V9" i="10" s="1"/>
  <c r="I56" i="4"/>
  <c r="S9" i="10" s="1"/>
  <c r="H50" i="4"/>
  <c r="H32" i="9"/>
  <c r="H25"/>
  <c r="H18"/>
  <c r="H70" i="7"/>
  <c r="F11" i="10" s="1"/>
  <c r="I11" s="1"/>
  <c r="U3" i="8"/>
  <c r="U3" i="5"/>
  <c r="U3" i="6"/>
  <c r="T3" i="7"/>
  <c r="V3" i="4"/>
  <c r="X10" i="10"/>
  <c r="X12"/>
  <c r="X16"/>
  <c r="X20"/>
  <c r="X26"/>
  <c r="X28"/>
  <c r="T11" l="1"/>
  <c r="T9"/>
  <c r="E29"/>
  <c r="H29"/>
  <c r="T23"/>
  <c r="X23" s="1"/>
  <c r="H51" i="9"/>
  <c r="F27" i="10" s="1"/>
  <c r="T19"/>
  <c r="T17"/>
  <c r="X17" s="1"/>
  <c r="T13"/>
  <c r="X13" s="1"/>
  <c r="D15"/>
  <c r="G15" s="1"/>
  <c r="F29" l="1"/>
  <c r="I27"/>
  <c r="I29" s="1"/>
  <c r="G29"/>
  <c r="V11"/>
  <c r="V29" s="1"/>
  <c r="K29" l="1"/>
  <c r="L29"/>
  <c r="M29"/>
  <c r="N29"/>
  <c r="O29"/>
  <c r="P29"/>
  <c r="Q29"/>
  <c r="R29"/>
  <c r="U29"/>
  <c r="S11"/>
  <c r="D29"/>
  <c r="S29" l="1"/>
  <c r="X9"/>
  <c r="X11"/>
  <c r="T15"/>
  <c r="X15" s="1"/>
  <c r="X19"/>
  <c r="T27"/>
  <c r="T25"/>
  <c r="X25" s="1"/>
  <c r="T29" l="1"/>
  <c r="X29" s="1"/>
  <c r="X27"/>
</calcChain>
</file>

<file path=xl/sharedStrings.xml><?xml version="1.0" encoding="utf-8"?>
<sst xmlns="http://schemas.openxmlformats.org/spreadsheetml/2006/main" count="2025" uniqueCount="1222">
  <si>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</si>
  <si>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</si>
  <si>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</si>
  <si>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</si>
  <si>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</si>
  <si>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</si>
  <si>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</si>
  <si>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</si>
  <si>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</si>
  <si>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</si>
  <si>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</si>
  <si>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</si>
  <si>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</si>
  <si>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</si>
  <si>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</si>
  <si>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</si>
  <si>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</si>
  <si>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</si>
  <si>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</si>
  <si>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</si>
  <si>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</si>
  <si>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>Total nos. of school</t>
  </si>
  <si>
    <t>Division</t>
  </si>
  <si>
    <t>Name &amp; Designation</t>
  </si>
  <si>
    <t>Total USS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</si>
  <si>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</si>
  <si>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</si>
  <si>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</si>
  <si>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</si>
  <si>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</si>
  <si>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Grd floor</t>
  </si>
  <si>
    <t>In-Progress</t>
  </si>
  <si>
    <t>Summary</t>
  </si>
  <si>
    <t>S. N.</t>
  </si>
  <si>
    <t>Ranchi Design &amp; consultancy Service Pvt. Ltd. (9431357124 &amp; 9931102280)</t>
  </si>
  <si>
    <t>Name &amp; contact no. of PMC :- Ranchi Design &amp; consultancy Service Pvt. Ltd. (9431357124 &amp; 9931102280)</t>
  </si>
  <si>
    <t>Name &amp; Contact no. of PMC :- Enarch-JV-PIDC (A.K.Dutta- 9470353415/ Prakash-9431018537)</t>
  </si>
  <si>
    <t>Enarch-JV-PIDC (A.K.Dutta -9470353415 &amp; Prakash Ji-9431018537)</t>
  </si>
  <si>
    <t>Name &amp; contact no. of PMC :- Enarch-JV-PIDC  (A.K.Dutta- 9470353415 &amp; Prakash ji- 9431018537)</t>
  </si>
  <si>
    <t>Fin. Exp. (in Lac)</t>
  </si>
  <si>
    <t xml:space="preserve">Progress report for the construction of USS school building </t>
  </si>
  <si>
    <t>Dynamic consultancy (Manik Sarkar-9308533268/ 09804903257, Raj Kr. Chowdhary 09830757051)</t>
  </si>
  <si>
    <t>Name &amp; Contact no. of PMC :- Dynamic consultancy (Manik Sarkar-9308533268/ 09804903257, Raj Kr. Chowdhary 09830757051)</t>
  </si>
  <si>
    <t>USS-101</t>
  </si>
  <si>
    <t>Nalanda</t>
  </si>
  <si>
    <t>Katrisarai</t>
  </si>
  <si>
    <t>Ben</t>
  </si>
  <si>
    <t>Giriyak</t>
  </si>
  <si>
    <t>Silao</t>
  </si>
  <si>
    <t>Biharsarif</t>
  </si>
  <si>
    <t>Chandi</t>
  </si>
  <si>
    <t>Noorsarai</t>
  </si>
  <si>
    <t>Sarmera</t>
  </si>
  <si>
    <t>Parwalpur</t>
  </si>
  <si>
    <t>Hilsa</t>
  </si>
  <si>
    <t>Islampur</t>
  </si>
  <si>
    <t>Khushrupur</t>
  </si>
  <si>
    <t>Barh</t>
  </si>
  <si>
    <t>Fatuha</t>
  </si>
  <si>
    <t>Patna Sadar</t>
  </si>
  <si>
    <t>Punpun</t>
  </si>
  <si>
    <t>Phulwarisarif</t>
  </si>
  <si>
    <t>Bihta</t>
  </si>
  <si>
    <t>Bikram</t>
  </si>
  <si>
    <t>Dhanrua</t>
  </si>
  <si>
    <t>USS-103</t>
  </si>
  <si>
    <t>USS-104</t>
  </si>
  <si>
    <t>USS-105</t>
  </si>
  <si>
    <t>USS-106</t>
  </si>
  <si>
    <t>USS-107</t>
  </si>
  <si>
    <t>USS-108</t>
  </si>
  <si>
    <t>USS-109</t>
  </si>
  <si>
    <t>Agioan</t>
  </si>
  <si>
    <t>Charpokhari</t>
  </si>
  <si>
    <t>Patna</t>
  </si>
  <si>
    <t>Bhojpur</t>
  </si>
  <si>
    <t>USS-111</t>
  </si>
  <si>
    <t>USS-112</t>
  </si>
  <si>
    <t>USS-113</t>
  </si>
  <si>
    <t>USS-114</t>
  </si>
  <si>
    <t>Garhani</t>
  </si>
  <si>
    <t>Udawant Nagar</t>
  </si>
  <si>
    <t>Barhara</t>
  </si>
  <si>
    <t>Koilwar</t>
  </si>
  <si>
    <t>Jagdishpur</t>
  </si>
  <si>
    <t>Tarari</t>
  </si>
  <si>
    <t>Bihiyan</t>
  </si>
  <si>
    <t>Shahpur</t>
  </si>
  <si>
    <t>Sandesh</t>
  </si>
  <si>
    <t>Sahar</t>
  </si>
  <si>
    <t>Ara</t>
  </si>
  <si>
    <t>USS-115</t>
  </si>
  <si>
    <t>Buxar</t>
  </si>
  <si>
    <t>USS-118</t>
  </si>
  <si>
    <t>Rajpur</t>
  </si>
  <si>
    <t>Dumraon</t>
  </si>
  <si>
    <t>Nawanagar</t>
  </si>
  <si>
    <t>Ithari</t>
  </si>
  <si>
    <t>Simiri</t>
  </si>
  <si>
    <t>Kaimur</t>
  </si>
  <si>
    <t>Bhabhua</t>
  </si>
  <si>
    <t>M.S.Miun</t>
  </si>
  <si>
    <t>M.S.Piliyan</t>
  </si>
  <si>
    <t>M.S. Mehsuan</t>
  </si>
  <si>
    <t>M.S. Mohan Darwan</t>
  </si>
  <si>
    <t>Ramgarh</t>
  </si>
  <si>
    <t>Nuaon</t>
  </si>
  <si>
    <t>Durgawati</t>
  </si>
  <si>
    <t>Rohtas</t>
  </si>
  <si>
    <t>Karakat</t>
  </si>
  <si>
    <t>Nasriganj</t>
  </si>
  <si>
    <t>Akorhigola</t>
  </si>
  <si>
    <t>Surajpura</t>
  </si>
  <si>
    <t>Dinara</t>
  </si>
  <si>
    <t>Bikramganj</t>
  </si>
  <si>
    <t>USS-122</t>
  </si>
  <si>
    <t>USS-123</t>
  </si>
  <si>
    <t>USS-124</t>
  </si>
  <si>
    <t>USS-125</t>
  </si>
  <si>
    <t>Kochas</t>
  </si>
  <si>
    <t>Kargahar</t>
  </si>
  <si>
    <t>Chenari</t>
  </si>
  <si>
    <t>Sheosagar</t>
  </si>
  <si>
    <t>Sasaram</t>
  </si>
  <si>
    <t>Nouhatta</t>
  </si>
  <si>
    <t>USS-130</t>
  </si>
  <si>
    <t>USS-131</t>
  </si>
  <si>
    <t>USS-132</t>
  </si>
  <si>
    <t>USS-134</t>
  </si>
  <si>
    <t>USS-135</t>
  </si>
  <si>
    <t>USS-136</t>
  </si>
  <si>
    <t>USS-137</t>
  </si>
  <si>
    <t>USS-138</t>
  </si>
  <si>
    <t>USS-139</t>
  </si>
  <si>
    <t>USS-140</t>
  </si>
  <si>
    <t>USS-142</t>
  </si>
  <si>
    <t>Bhagalpur</t>
  </si>
  <si>
    <t>Banka</t>
  </si>
  <si>
    <t>Sheikhpura</t>
  </si>
  <si>
    <t>Lakhisarai</t>
  </si>
  <si>
    <t>Jamui</t>
  </si>
  <si>
    <t>Munger</t>
  </si>
  <si>
    <t>Kahalgaon</t>
  </si>
  <si>
    <t>Pirpaiti</t>
  </si>
  <si>
    <t>Goradih</t>
  </si>
  <si>
    <t>Sabaur</t>
  </si>
  <si>
    <t>Rangrachauk</t>
  </si>
  <si>
    <t>Gopalpur</t>
  </si>
  <si>
    <t>Nath Nagar</t>
  </si>
  <si>
    <t>Shahkund</t>
  </si>
  <si>
    <t>Sultanganj</t>
  </si>
  <si>
    <t>Amarpur</t>
  </si>
  <si>
    <t>Belhar</t>
  </si>
  <si>
    <t>Dhoraiya</t>
  </si>
  <si>
    <t>Barbigha</t>
  </si>
  <si>
    <t>Shekhpura</t>
  </si>
  <si>
    <t>Chewara</t>
  </si>
  <si>
    <t>Ghat Kushumbha</t>
  </si>
  <si>
    <t>Ariari</t>
  </si>
  <si>
    <t>Barahiya</t>
  </si>
  <si>
    <t>Halsi</t>
  </si>
  <si>
    <t>Suryagarha</t>
  </si>
  <si>
    <t>Pipariya</t>
  </si>
  <si>
    <t>Sono</t>
  </si>
  <si>
    <t>Asarganj</t>
  </si>
  <si>
    <t>Tarapur</t>
  </si>
  <si>
    <t>Sangrampur</t>
  </si>
  <si>
    <t>Begusarai</t>
  </si>
  <si>
    <t>Khagaria</t>
  </si>
  <si>
    <t>Bariyarpur</t>
  </si>
  <si>
    <t>Haweli Khadagpur</t>
  </si>
  <si>
    <t>Mansurchak</t>
  </si>
  <si>
    <t>Matihani</t>
  </si>
  <si>
    <t>Sahebpur Kamal</t>
  </si>
  <si>
    <t>Bachhawara</t>
  </si>
  <si>
    <t>Chhaurahi</t>
  </si>
  <si>
    <t>Khodawantpur</t>
  </si>
  <si>
    <t>Nawakothi</t>
  </si>
  <si>
    <t>Garhpura</t>
  </si>
  <si>
    <t>Dandari</t>
  </si>
  <si>
    <t>Bakhari</t>
  </si>
  <si>
    <t>Alauli</t>
  </si>
  <si>
    <t>Beldaur</t>
  </si>
  <si>
    <t>Parbatta</t>
  </si>
  <si>
    <t>USS-143</t>
  </si>
  <si>
    <t>USS-145</t>
  </si>
  <si>
    <t>USS-146</t>
  </si>
  <si>
    <t>USS-147</t>
  </si>
  <si>
    <t>USS-148</t>
  </si>
  <si>
    <t>Jehanabad</t>
  </si>
  <si>
    <t>Nawada</t>
  </si>
  <si>
    <t>Gaya</t>
  </si>
  <si>
    <t>Kako</t>
  </si>
  <si>
    <t>Modanganj</t>
  </si>
  <si>
    <t>Hulasganj</t>
  </si>
  <si>
    <t>Makhdumpur</t>
  </si>
  <si>
    <t>Akbarpur</t>
  </si>
  <si>
    <t>Govindpur</t>
  </si>
  <si>
    <t>Roh 3</t>
  </si>
  <si>
    <t>Kowakole</t>
  </si>
  <si>
    <t>Pakribarawan</t>
  </si>
  <si>
    <t>Kashichak</t>
  </si>
  <si>
    <t>Narhat</t>
  </si>
  <si>
    <t>Hasua</t>
  </si>
  <si>
    <t>Bodh Gaya</t>
  </si>
  <si>
    <t>Dumariya</t>
  </si>
  <si>
    <t>Imamganj</t>
  </si>
  <si>
    <t>M.S. Ukaorah</t>
  </si>
  <si>
    <t>Belaganj</t>
  </si>
  <si>
    <t>Tekari</t>
  </si>
  <si>
    <t>Konch</t>
  </si>
  <si>
    <t>USS-151</t>
  </si>
  <si>
    <t>USS-152</t>
  </si>
  <si>
    <t>USS-154</t>
  </si>
  <si>
    <t>USS-155</t>
  </si>
  <si>
    <t>USS-156</t>
  </si>
  <si>
    <t>Aurangabad</t>
  </si>
  <si>
    <t>Bathani</t>
  </si>
  <si>
    <t>Khizarsarai</t>
  </si>
  <si>
    <t>Tankauppa</t>
  </si>
  <si>
    <t>Fatehpur</t>
  </si>
  <si>
    <t>Manpur</t>
  </si>
  <si>
    <t>Barachatty</t>
  </si>
  <si>
    <t>Guraru</t>
  </si>
  <si>
    <t>Amas</t>
  </si>
  <si>
    <t>Sherghatty</t>
  </si>
  <si>
    <t>Kutumba</t>
  </si>
  <si>
    <t>Deo</t>
  </si>
  <si>
    <t>Barun</t>
  </si>
  <si>
    <t>Obra</t>
  </si>
  <si>
    <t>Haspura</t>
  </si>
  <si>
    <t>Daudnagar</t>
  </si>
  <si>
    <t>Raphiganj</t>
  </si>
  <si>
    <t>Madanpur</t>
  </si>
  <si>
    <t>USS-158</t>
  </si>
  <si>
    <t>USS-159</t>
  </si>
  <si>
    <t>USS-160</t>
  </si>
  <si>
    <t>Turkauliya</t>
  </si>
  <si>
    <t>Motihari</t>
  </si>
  <si>
    <t>Pakridayal</t>
  </si>
  <si>
    <t>Chaaiya</t>
  </si>
  <si>
    <t>Tetraiya</t>
  </si>
  <si>
    <t>Pipra Kahi</t>
  </si>
  <si>
    <t>Ghorashahan</t>
  </si>
  <si>
    <t>Lauriya</t>
  </si>
  <si>
    <t>Narkatiyaganj</t>
  </si>
  <si>
    <t>Mainatand</t>
  </si>
  <si>
    <t>Madhubani</t>
  </si>
  <si>
    <t>Nautan</t>
  </si>
  <si>
    <t>USS-173</t>
  </si>
  <si>
    <t>USS-174</t>
  </si>
  <si>
    <t>USS-175</t>
  </si>
  <si>
    <t>USS-176</t>
  </si>
  <si>
    <t>Siwan</t>
  </si>
  <si>
    <t>East Champaran</t>
  </si>
  <si>
    <t>West Champaran</t>
  </si>
  <si>
    <t>Husainganj</t>
  </si>
  <si>
    <t>Raghunathpur</t>
  </si>
  <si>
    <t>Goriya Kothi</t>
  </si>
  <si>
    <t>Mahrajganj</t>
  </si>
  <si>
    <t>Basantpur</t>
  </si>
  <si>
    <t>Siswan</t>
  </si>
  <si>
    <t>Siwan Sadar</t>
  </si>
  <si>
    <t>Andar</t>
  </si>
  <si>
    <t>Gudhani</t>
  </si>
  <si>
    <t>Mairwa</t>
  </si>
  <si>
    <t>USS-177</t>
  </si>
  <si>
    <t>USS-178</t>
  </si>
  <si>
    <t>USS-179</t>
  </si>
  <si>
    <t>USS-180</t>
  </si>
  <si>
    <t>USS-181</t>
  </si>
  <si>
    <t>USS-182</t>
  </si>
  <si>
    <t>USS-183</t>
  </si>
  <si>
    <t>USS-184</t>
  </si>
  <si>
    <t>USS-185</t>
  </si>
  <si>
    <t>USS-186</t>
  </si>
  <si>
    <t>Saran</t>
  </si>
  <si>
    <t>Gopalganj</t>
  </si>
  <si>
    <t>Dariyapur</t>
  </si>
  <si>
    <t>Dighwara</t>
  </si>
  <si>
    <t>Sonpur</t>
  </si>
  <si>
    <t>Panapur</t>
  </si>
  <si>
    <t>Lahaladpur</t>
  </si>
  <si>
    <t>Ekma</t>
  </si>
  <si>
    <t>Mashrakh</t>
  </si>
  <si>
    <t>Baniyapur</t>
  </si>
  <si>
    <t>Riwilganj</t>
  </si>
  <si>
    <t>Parsa</t>
  </si>
  <si>
    <t>Garkha</t>
  </si>
  <si>
    <t>Nagra</t>
  </si>
  <si>
    <t>Madhaura</t>
  </si>
  <si>
    <t>Kuchaikot</t>
  </si>
  <si>
    <t>Middle School, Basahi Urdu</t>
  </si>
  <si>
    <t>Middle School,  Bhodasa</t>
  </si>
  <si>
    <t>Baikunthpur</t>
  </si>
  <si>
    <t>Singhwaliya</t>
  </si>
  <si>
    <t>Bhore</t>
  </si>
  <si>
    <t>Thawe</t>
  </si>
  <si>
    <t>Hathua</t>
  </si>
  <si>
    <t>USS-161</t>
  </si>
  <si>
    <t>USS-164</t>
  </si>
  <si>
    <t>USS-165</t>
  </si>
  <si>
    <t>USS-167</t>
  </si>
  <si>
    <t>USS-168</t>
  </si>
  <si>
    <t>USS-169</t>
  </si>
  <si>
    <t>USS-170</t>
  </si>
  <si>
    <t>USS-171</t>
  </si>
  <si>
    <t>USS-172</t>
  </si>
  <si>
    <t>Sheohar</t>
  </si>
  <si>
    <t>Sitamarhi</t>
  </si>
  <si>
    <t>Vaishali</t>
  </si>
  <si>
    <t>Muzaffarpur</t>
  </si>
  <si>
    <t>Purnhiya</t>
  </si>
  <si>
    <t>Dumri Katsari</t>
  </si>
  <si>
    <t>Bathnaha</t>
  </si>
  <si>
    <t>Parsauni</t>
  </si>
  <si>
    <t>Suppi</t>
  </si>
  <si>
    <t>Riga</t>
  </si>
  <si>
    <t>Parihar</t>
  </si>
  <si>
    <t>Dumri</t>
  </si>
  <si>
    <t>Runni Saidpur</t>
  </si>
  <si>
    <t>Pupri</t>
  </si>
  <si>
    <t>Sursand</t>
  </si>
  <si>
    <t>Bokhara</t>
  </si>
  <si>
    <t>Lalganj</t>
  </si>
  <si>
    <t>Bhagwanpur</t>
  </si>
  <si>
    <t>Jandaha</t>
  </si>
  <si>
    <t>Raghopur</t>
  </si>
  <si>
    <t>Bidupur</t>
  </si>
  <si>
    <t>Desari</t>
  </si>
  <si>
    <t>Rajapakar</t>
  </si>
  <si>
    <t>Kurhani</t>
  </si>
  <si>
    <t>Paroo</t>
  </si>
  <si>
    <t>Sahebganj</t>
  </si>
  <si>
    <t>Bandra</t>
  </si>
  <si>
    <t>Sakra</t>
  </si>
  <si>
    <t>Motipur</t>
  </si>
  <si>
    <t>Minapur</t>
  </si>
  <si>
    <t>Gaighat</t>
  </si>
  <si>
    <t>Katra</t>
  </si>
  <si>
    <t>Bochahan</t>
  </si>
  <si>
    <t>Aurai</t>
  </si>
  <si>
    <t>Sahadei Bujurg</t>
  </si>
  <si>
    <t>Marwan</t>
  </si>
  <si>
    <t>Mushhari</t>
  </si>
  <si>
    <t>Muraul</t>
  </si>
  <si>
    <t>M.S. Askaranpur</t>
  </si>
  <si>
    <t>M. S, Dronpur</t>
  </si>
  <si>
    <t xml:space="preserve"> M. S, Pilkhi</t>
  </si>
  <si>
    <t>USS-187</t>
  </si>
  <si>
    <t>USS-188</t>
  </si>
  <si>
    <t>USS-189</t>
  </si>
  <si>
    <t>USS-190</t>
  </si>
  <si>
    <t>USS-191</t>
  </si>
  <si>
    <t>USS-193</t>
  </si>
  <si>
    <t>Darbhanga</t>
  </si>
  <si>
    <t>Babu Barhi</t>
  </si>
  <si>
    <t>Lakhanpur</t>
  </si>
  <si>
    <t>Jaynagar</t>
  </si>
  <si>
    <t>Rajnagar</t>
  </si>
  <si>
    <t>Khutauna</t>
  </si>
  <si>
    <t>Banipatti</t>
  </si>
  <si>
    <t>Kaluahi</t>
  </si>
  <si>
    <t>Bisfi</t>
  </si>
  <si>
    <t>Shivajinagar</t>
  </si>
  <si>
    <t>Vibhutipur</t>
  </si>
  <si>
    <t>Kusheshwarsthan East</t>
  </si>
  <si>
    <t>Kusheshwarsthan  West</t>
  </si>
  <si>
    <t>Manigachhi</t>
  </si>
  <si>
    <t>Kewati</t>
  </si>
  <si>
    <t>Singheshwar</t>
  </si>
  <si>
    <t>Bahadurpur</t>
  </si>
  <si>
    <t>Biraul</t>
  </si>
  <si>
    <t>Benipur</t>
  </si>
  <si>
    <t>Alinagar</t>
  </si>
  <si>
    <t>Hanuman Nagar</t>
  </si>
  <si>
    <t>Govt. Middle School, Barhara</t>
  </si>
  <si>
    <t>USS-194</t>
  </si>
  <si>
    <t>USS-195</t>
  </si>
  <si>
    <t>USS-198</t>
  </si>
  <si>
    <t>USS-199B</t>
  </si>
  <si>
    <t>USS-199C</t>
  </si>
  <si>
    <t>USS-199D</t>
  </si>
  <si>
    <t>Katihar</t>
  </si>
  <si>
    <t>Araria</t>
  </si>
  <si>
    <t>Saharsa</t>
  </si>
  <si>
    <t>Madhepura</t>
  </si>
  <si>
    <t>Amaur</t>
  </si>
  <si>
    <t>K. Nagar</t>
  </si>
  <si>
    <t>Purnia East</t>
  </si>
  <si>
    <t>Rupauli</t>
  </si>
  <si>
    <t>Amdabad</t>
  </si>
  <si>
    <t>Manihari</t>
  </si>
  <si>
    <t>Mansahi</t>
  </si>
  <si>
    <t>Pranpur</t>
  </si>
  <si>
    <t>Ajamnagar</t>
  </si>
  <si>
    <t>Barsoi</t>
  </si>
  <si>
    <t>Dhankhora</t>
  </si>
  <si>
    <t>Kodha</t>
  </si>
  <si>
    <t>Kadwa</t>
  </si>
  <si>
    <t>Brari</t>
  </si>
  <si>
    <t>Hasanganj</t>
  </si>
  <si>
    <t>Phalka</t>
  </si>
  <si>
    <t>Sameli</t>
  </si>
  <si>
    <t>Forbesganj</t>
  </si>
  <si>
    <t>Narpatganj</t>
  </si>
  <si>
    <t>Jokihat</t>
  </si>
  <si>
    <t>Raniganj</t>
  </si>
  <si>
    <t>Banma Ithari</t>
  </si>
  <si>
    <t>Ghailarh</t>
  </si>
  <si>
    <t>Kumarkhand</t>
  </si>
  <si>
    <t>Middle School Anarkali</t>
  </si>
  <si>
    <t>Middle School Hasanganj</t>
  </si>
  <si>
    <t>Middle School Morsanda</t>
  </si>
  <si>
    <t>Middle School Dumar</t>
  </si>
  <si>
    <t>M.S. Bhagwanpur  9939987297</t>
  </si>
  <si>
    <t>M.S. Akouna 9570951336</t>
  </si>
  <si>
    <t>M.S. Sakuchi Sarai 9631154626</t>
  </si>
  <si>
    <t>Urdu.M.S. Barakar 9931004916</t>
  </si>
  <si>
    <t>M.S. Ramganj 9135849205</t>
  </si>
  <si>
    <t>M.S. Mahanandpur 7352573660</t>
  </si>
  <si>
    <t>M.S. Majidpur 9570625433</t>
  </si>
  <si>
    <t>M.S. Dariya Bigha 9931236900</t>
  </si>
  <si>
    <t>Urdu.M.S. Baisa 9939043903</t>
  </si>
  <si>
    <t>M.S. Michaiganj Sakroura 9973050555</t>
  </si>
  <si>
    <t>M.S.Singhaul 9934212058</t>
  </si>
  <si>
    <t>M.S. Bawukhana 8434655776</t>
  </si>
  <si>
    <t>M.S. Rasai Bigha 9934593683</t>
  </si>
  <si>
    <t>M.S. Bargounw 9279149331</t>
  </si>
  <si>
    <t>M.S. Banbag 9934487509</t>
  </si>
  <si>
    <t>M.S. Jagmat Bigha 9771442400</t>
  </si>
  <si>
    <t>U.M.S. Arrai Benipur 9135748584</t>
  </si>
  <si>
    <t>U.M.S. Malahi 7250940590</t>
  </si>
  <si>
    <t>M.S. Gabaspur 9955241716</t>
  </si>
  <si>
    <t>M.S. Khokhna 9135334773</t>
  </si>
  <si>
    <t>M.S. Marchi 9430934711</t>
  </si>
  <si>
    <t>M.S. Kurthoul 9431817223</t>
  </si>
  <si>
    <t>M.S. Kateshar 7250695245</t>
  </si>
  <si>
    <t>M.S. Barah 8084301353</t>
  </si>
  <si>
    <t>M.S. Kanhauli 9386873458</t>
  </si>
  <si>
    <t>M.S. Gawaspur Tubhara 
8298503210</t>
  </si>
  <si>
    <t>M.S. Berath 09955434210</t>
  </si>
  <si>
    <t>M.S. Mukundpur 9525995189
9931418305</t>
  </si>
  <si>
    <t>M.S. Kumhaila 8294303061</t>
  </si>
  <si>
    <t>M.S. Sonbarsa 9771517920</t>
  </si>
  <si>
    <t>M.S. Lasarhi 9661399087</t>
  </si>
  <si>
    <t>M.S. Aslan Bahadurpur
 8092200406</t>
  </si>
  <si>
    <t>M.S. Kaup 9708602077</t>
  </si>
  <si>
    <t>M.S. Karisath 9934636023</t>
  </si>
  <si>
    <t>M.S. Nawada Ben 9472456455</t>
  </si>
  <si>
    <t>U.M.S. Chaurai 993900732</t>
  </si>
  <si>
    <t>U.M.S. Shaligram Singh Ka Tola
8409626973</t>
  </si>
  <si>
    <t>M.S. Pakri 9304856454</t>
  </si>
  <si>
    <t>Govt.M.S. Bakhorapur 
9570469585</t>
  </si>
  <si>
    <t>M.S. Khesarhiyan 9973554537</t>
  </si>
  <si>
    <t>M.S. Khangaown 9631265664</t>
  </si>
  <si>
    <t>M.S.Kakila 8083448999</t>
  </si>
  <si>
    <t>U.M.S. Isarhi 9973041304</t>
  </si>
  <si>
    <t>M.S. Jethwar 
9006698116
9931037637</t>
  </si>
  <si>
    <t>M.S. Chakiya  9572477211
9934218390</t>
  </si>
  <si>
    <t>M.S. Sikariya 8873764301</t>
  </si>
  <si>
    <t>M.S. Kouriya  9431438960</t>
  </si>
  <si>
    <t>M.S. Jawainiya 8083447757
7677504269</t>
  </si>
  <si>
    <t>M.S. Suhiya  9471919316</t>
  </si>
  <si>
    <t>M.S.Gahruan 9472135231
9162748057</t>
  </si>
  <si>
    <t>M.S.Kurmuri  9576176655</t>
  </si>
  <si>
    <t>M.S. Tarari 9631136009</t>
  </si>
  <si>
    <t>M.S. Kartha 8757442408
9546312131</t>
  </si>
  <si>
    <t>M.S.Bagar 9801629878</t>
  </si>
  <si>
    <t>U.M.S.Nasratpur 9334673203</t>
  </si>
  <si>
    <t>M.S. Baruhi 9199571702</t>
  </si>
  <si>
    <t>M.S. Basantpur 09308735308</t>
  </si>
  <si>
    <t>M.S. Nawada  9934483628</t>
  </si>
  <si>
    <t>M.S.Nadanw 9234866577
9430015496</t>
  </si>
  <si>
    <t>M.S.Manjharia 9472951603</t>
  </si>
  <si>
    <t>M.S. Khiri 9470753325</t>
  </si>
  <si>
    <t>Urdu M.S. Banni  9973105344</t>
  </si>
  <si>
    <t>M.S.Nuaon 9939391144</t>
  </si>
  <si>
    <t>M.S. Kanjharua 9955867071</t>
  </si>
  <si>
    <t>M.S. Mathila 9931890937</t>
  </si>
  <si>
    <t>M.S. Karuaj 9931281346</t>
  </si>
  <si>
    <t>M.S. Rampur 
Mathiya 9798067177</t>
  </si>
  <si>
    <t>M.S.Pramanpur 9386827434</t>
  </si>
  <si>
    <t>M.S. Barkagaon 8651239720</t>
  </si>
  <si>
    <t>M.S. Harpur 9939590039</t>
  </si>
  <si>
    <t>M.S. Basawan Kala 7739120173</t>
  </si>
  <si>
    <t>M.S.Dhanpura 9199795834</t>
  </si>
  <si>
    <t>M.S. Barka Singhnpura 
9934740004</t>
  </si>
  <si>
    <t>M.S. Kharha Tarnh 9199359782</t>
  </si>
  <si>
    <t xml:space="preserve">M.S.Sijhua </t>
  </si>
  <si>
    <t>M.S.Upari  9939613033</t>
  </si>
  <si>
    <t xml:space="preserve">Govt. Basic School Kari Ram Akhili </t>
  </si>
  <si>
    <t>M.S.Mushiyan 9546505256</t>
  </si>
  <si>
    <t>U.M.S Nuaon 9199361709</t>
  </si>
  <si>
    <t>M.S.Dewmarkande 8969878557</t>
  </si>
  <si>
    <t>Girl's  M.S.Motha 9162106111</t>
  </si>
  <si>
    <t>M.S. Pawani 9473321921,
8298414859</t>
  </si>
  <si>
    <t>M.S.Chhapra 9934757484</t>
  </si>
  <si>
    <t>M.S.Sarwan ,8084920823</t>
  </si>
  <si>
    <t>M.S. Baliyan, 9931111475</t>
  </si>
  <si>
    <t>M.S. Bararhi, 9955083783</t>
  </si>
  <si>
    <t>M.S. Jamorhi, 9955952582</t>
  </si>
  <si>
    <t>M.S. Dhusiyankala ,08521032016</t>
  </si>
  <si>
    <t xml:space="preserve">M.S.Balthari 09162543647,
09473245646
</t>
  </si>
  <si>
    <t>M.S. Ubadhi, 8002578689</t>
  </si>
  <si>
    <t>M.S. Kuchila, 8002537247</t>
  </si>
  <si>
    <t>U.M.S. Goghara, 9931721820</t>
  </si>
  <si>
    <t>M.S. Khanethi, 9631193620</t>
  </si>
  <si>
    <t>M.S. Rampur Naresh, 9801892595</t>
  </si>
  <si>
    <t>M.S. Ramgarh 9771746971</t>
  </si>
  <si>
    <t>M.S. Chandrakaithi, 9934281842</t>
  </si>
  <si>
    <t>M.S. Alampur, 9572407040</t>
  </si>
  <si>
    <t>M.S. Sonhar 9006103550</t>
  </si>
  <si>
    <t>M.S. Akasi , 9204460486</t>
  </si>
  <si>
    <t>M.S. Anndichak, 8002169557</t>
  </si>
  <si>
    <t>M.S.Kajisarai 9934814478</t>
  </si>
  <si>
    <t>M.S.Dedhsaiya, 9955836404</t>
  </si>
  <si>
    <t>M.S.Jalalpur , 9939911087</t>
  </si>
  <si>
    <t>M.S.Vira, 9771693433</t>
  </si>
  <si>
    <t>M.S.Akbarpur, 9934858600</t>
  </si>
  <si>
    <t>M.S.Bazartali, 9955297199</t>
  </si>
  <si>
    <t>U.M.S. Jhunathi, 9631172127</t>
  </si>
  <si>
    <t>U.M.S. Derma, 9931232692</t>
  </si>
  <si>
    <t>M.S. Kuhaila, 9771085197</t>
  </si>
  <si>
    <t>M.S. Paharpur, 9771672098</t>
  </si>
  <si>
    <t>M.S. Wermi, 9708857028</t>
  </si>
  <si>
    <t>M.S. Rampur, 9771867218</t>
  </si>
  <si>
    <t>M.S. Wara panday, 9931630318</t>
  </si>
  <si>
    <t>M.S. Deodha, 8578046529</t>
  </si>
  <si>
    <t>U.M.S. Vishbnathpur , 9386540972</t>
  </si>
  <si>
    <t>M.S. Khanwa, 9905846666</t>
  </si>
  <si>
    <t>Adarsh M.S. Bhadsaini, 9939018688</t>
  </si>
  <si>
    <t>M.S. Moratala, 9934282506</t>
  </si>
  <si>
    <t>M.S. Titoiya, 9934672899</t>
  </si>
  <si>
    <t>M.S. Bataspur, 9470447309</t>
  </si>
  <si>
    <t>M.S. Gapha Kala, 9934972678</t>
  </si>
  <si>
    <t>M.S. Bhangiya, 9472443151
9801769544</t>
  </si>
  <si>
    <t>M.S. Karsan Kala, 9199768865, 9199061230</t>
  </si>
  <si>
    <t>M.S. Salaiya, 9471093249,
8969123151</t>
  </si>
  <si>
    <t>M.S. Naudiha, 9135294703,
8235212693</t>
  </si>
  <si>
    <t>M.S. Mjiyarpur Bahera, 9801672105,
8092670699</t>
  </si>
  <si>
    <t>M.S. Chirala, 9934883794, 9199681520</t>
  </si>
  <si>
    <t>M.S. Urdu Bishnupur, 9771128251,
9135850031</t>
  </si>
  <si>
    <t>M.S. Goribigha, 9939408167</t>
  </si>
  <si>
    <t>M.S. Ahiyarpur, 9934008030</t>
  </si>
  <si>
    <t>Basic M.S. Radui, 7654409634</t>
  </si>
  <si>
    <t>M.S. Karubigha, 9934427661</t>
  </si>
  <si>
    <t>M.S. Sonas, 9931434932</t>
  </si>
  <si>
    <t>M.S. Gajadharpur, 9934063626</t>
  </si>
  <si>
    <t>M.S. Khajuri, 8969107991</t>
  </si>
  <si>
    <t>M.S. Nagwa, 9798270089</t>
  </si>
  <si>
    <t>M.S. Sadikpur, 9955056070, 9801212926</t>
  </si>
  <si>
    <t>M.S. Kaiya, 9771196567, 7277124934</t>
  </si>
  <si>
    <t>U.M.S. Barawadih, 9631852939</t>
  </si>
  <si>
    <t>M.S. Manjhar, 9572789270</t>
  </si>
  <si>
    <t>M.S. Baliyari, 9570551566, 8294856371, 8051934469</t>
  </si>
  <si>
    <t>M.S. Naknuppa, 9431289085</t>
  </si>
  <si>
    <t>M.S. Mahsu, 9631400107</t>
  </si>
  <si>
    <t>M.S. Chintaman Bigha, 9199013498</t>
  </si>
  <si>
    <t>M.S. Darmi, 9955519885, 9931921788</t>
  </si>
  <si>
    <t>M.S. Jhakri, 7654545570, 9162783589</t>
  </si>
  <si>
    <t>M.S. Vijouli, 9801123435</t>
  </si>
  <si>
    <t>M.S. Tahal Amba, 9931428989</t>
  </si>
  <si>
    <t>M.S. Ratwar, 9931418907</t>
  </si>
  <si>
    <t>M.S. Tejpur, 9973299799</t>
  </si>
  <si>
    <t>M.S. Karsawan, 9470488343</t>
  </si>
  <si>
    <t>M.S. Piru, 9135064392</t>
  </si>
  <si>
    <t>M.S. Sriwanbhatt, 9939023445</t>
  </si>
  <si>
    <t>M.S. Belwan, 9162117681,9934238032</t>
  </si>
  <si>
    <t>M.S. Badhopur, 9955270100</t>
  </si>
  <si>
    <t>M.S. Pogar, 9973150471</t>
  </si>
  <si>
    <t>M.S. Judahi, 9931892284</t>
  </si>
  <si>
    <t>M.S. Saliya, 9955803641</t>
  </si>
  <si>
    <t>M.S. Danai, 9097351245</t>
  </si>
  <si>
    <t>M.S.Basudeopur Bhaluya  9801295281</t>
  </si>
  <si>
    <t>M.S. Maheshmunda 8987170031</t>
  </si>
  <si>
    <t>M.S. Ekdara 9961316463</t>
  </si>
  <si>
    <t>M.S. Saur  9430428851</t>
  </si>
  <si>
    <t>M.S.Mahuadhih 9955027709, 7549131650</t>
  </si>
  <si>
    <t>M.S. Maultola, 9534766339</t>
  </si>
  <si>
    <t>M.S.Mahadeo Tikar 9973648394</t>
  </si>
  <si>
    <t>M.S.Ekchari Diyara 9507752647, 9934426205</t>
  </si>
  <si>
    <t>M.S.Lakshmipur 7549681618</t>
  </si>
  <si>
    <t>M.S.Birnaugha 9955198006</t>
  </si>
  <si>
    <t>M.S.Agarpur 9931629228</t>
  </si>
  <si>
    <t>M.S.Danda Bazar 9801648849</t>
  </si>
  <si>
    <t>Govt. M.S.Kurpat 9204660635, 9931729153</t>
  </si>
  <si>
    <t>M.S.Murli 9534523062</t>
  </si>
  <si>
    <t>M.S.Kelendi Nagar 9801016695</t>
  </si>
  <si>
    <t>M.S.Fathehpur 9199519165</t>
  </si>
  <si>
    <t>M.S.Bakchapar 9939070704</t>
  </si>
  <si>
    <t>M.S.Khaira 9931326337</t>
  </si>
  <si>
    <t>M.S.Abharatanpur 9939267569</t>
  </si>
  <si>
    <t>M.S.Kiranpur 9801149910</t>
  </si>
  <si>
    <t>M.S.Surihari 9931727384</t>
  </si>
  <si>
    <t>M.S.Hatiyadadha 8521126388</t>
  </si>
  <si>
    <t>U.M.S.Jharkha 9934883358</t>
  </si>
  <si>
    <t>M.S.Keuti 9905214436</t>
  </si>
  <si>
    <t>M.S.Lodipur 9631858046, 9431446473</t>
  </si>
  <si>
    <t>M.S. Lahana 9852161874</t>
  </si>
  <si>
    <t>M.S. Bamghat 8809298062</t>
  </si>
  <si>
    <t>M.S.Husainawad 8651133181</t>
  </si>
  <si>
    <t>M.S.Pali 9546977875</t>
  </si>
  <si>
    <t>M.S.LalDiyara 9097688412</t>
  </si>
  <si>
    <t>M.S. Geruapursanda 8084044144</t>
  </si>
  <si>
    <t>U.M.S. Kachhiyana 9934788038, 9199110418</t>
  </si>
  <si>
    <t>U.M.S. Lahasaurwa 9631695175, 8434346388</t>
  </si>
  <si>
    <t>M.S. Pawai 9263032826</t>
  </si>
  <si>
    <t>M.S.Buijhayt 09631584296</t>
  </si>
  <si>
    <t>M.S.Chakhand 9135065232</t>
  </si>
  <si>
    <t>M.S. Beran 9204931976</t>
  </si>
  <si>
    <t>M.S. Mahamadpur 9709507263</t>
  </si>
  <si>
    <t>M.S.Bhikhdih 9006793477</t>
  </si>
  <si>
    <t>M.S.Khapra 9934832035</t>
  </si>
  <si>
    <t>M.S.Katiyari 9199782900</t>
  </si>
  <si>
    <t>M.S.Ratanpur 9430453475</t>
  </si>
  <si>
    <t>M.S.Jamuhat 8051879837</t>
  </si>
  <si>
    <t>M.S.Gangata 8544287260</t>
  </si>
  <si>
    <t>U.M.Gangata More 9471899589</t>
  </si>
  <si>
    <t>M.S.Chhoti Manjhagoya 9470400961, 9934017811</t>
  </si>
  <si>
    <t>M.S.Chhabilapur 9771848155</t>
  </si>
  <si>
    <t>M.S.Bharra 9204202640</t>
  </si>
  <si>
    <t>M.S.Babasudebpur 9934708295, 88777402400</t>
  </si>
  <si>
    <t>M.S.Richiyahi Nayartol 9973647476, 9608273410</t>
  </si>
  <si>
    <t>M.S.Rajoura 9709067460</t>
  </si>
  <si>
    <t>M.S.Dadupur 9801471859</t>
  </si>
  <si>
    <t>M.S.Pansalla 9939728107</t>
  </si>
  <si>
    <t>M.S.Sihama 9973149590</t>
  </si>
  <si>
    <t>M.S.Begampur 9631129256</t>
  </si>
  <si>
    <t>M.S.Rajakpur 9667863543</t>
  </si>
  <si>
    <t>M.S.Kuddhar 9955509070</t>
  </si>
  <si>
    <t>M.S.Katarmala 9709640304</t>
  </si>
  <si>
    <t>M.S.Ghaghara 9570665862</t>
  </si>
  <si>
    <t>M.S.Shumbha Ghat 8969741611</t>
  </si>
  <si>
    <t>M.S.Khairi Khutaha 9471283095</t>
  </si>
  <si>
    <t>M.S.Nanku Mandal Tola 9955646986</t>
  </si>
  <si>
    <t>M.S.Mathar 9771388437</t>
  </si>
  <si>
    <t>M.S.Kainjari 7549429234</t>
  </si>
  <si>
    <t>M.S.Khairi Kurbani 9631652583</t>
  </si>
  <si>
    <t>M.S.Timapur Lagar 8877288448</t>
  </si>
  <si>
    <t>U. M. S. Bagdar 9939096309</t>
  </si>
  <si>
    <t>M S Gauasi 9473124829</t>
  </si>
  <si>
    <t>M S Maranga 9939732346</t>
  </si>
  <si>
    <t>M. S. Bairiya 9434821065</t>
  </si>
  <si>
    <t>M. S. Laxmipur Daiwa 7549854721</t>
  </si>
  <si>
    <t>Middle School Mirjapur 8084519254
941640318</t>
  </si>
  <si>
    <t>Middle School Mohanpur 9472890120</t>
  </si>
  <si>
    <t>Middle School Kast Hawar 8809776384
9162325809</t>
  </si>
  <si>
    <t>Middle School Arihana 8809322797</t>
  </si>
  <si>
    <t>Middle School Dhena Baghchhala 9801372634</t>
  </si>
  <si>
    <t>Middle School Ghanhar Vighocha 9939688768</t>
  </si>
  <si>
    <t>Middle School Barsoi Ghat 9431626189</t>
  </si>
  <si>
    <t>Middle School Durgasthan Dhankhora9431869787</t>
  </si>
  <si>
    <t>Middle School Marwa Najrachowki 9006363823</t>
  </si>
  <si>
    <t>Dukhi Ram Middle School Chandpur9709755452</t>
  </si>
  <si>
    <t xml:space="preserve">Middle School Laxmipur </t>
  </si>
  <si>
    <t>Adarsh Middle School Mirjapur 9430521363,
9006224356</t>
  </si>
  <si>
    <t xml:space="preserve">Middle School Hingna Aurahi 9771866450 </t>
  </si>
  <si>
    <t>Middle School Khabdah Dumriya 9661102737</t>
  </si>
  <si>
    <t>Middle School Achra 9801296055</t>
  </si>
  <si>
    <t>Middle School Jhanpur 9471219710</t>
  </si>
  <si>
    <t>Middle School Koskapur 9199673607</t>
  </si>
  <si>
    <t>Middle School Araria Basti 9661185784</t>
  </si>
  <si>
    <t>Middle School Ithari 8084243454</t>
  </si>
  <si>
    <t>Middle School Chiknotwa 9430942006</t>
  </si>
  <si>
    <t>Middle School Barhari 9661376885</t>
  </si>
  <si>
    <t>Middle School Rahta 9631460084</t>
  </si>
  <si>
    <t>M.S.Basant Jagivan
9430526421</t>
  </si>
  <si>
    <t>M.S.Aktha
9470821881</t>
  </si>
  <si>
    <t>M.S.Ramnagara
9570781314</t>
  </si>
  <si>
    <t>M.S.Sirsiya Bazar
8102085348
7654040371</t>
  </si>
  <si>
    <t>M.S.Dhanukhi
9006835850</t>
  </si>
  <si>
    <t>M.S.Maulanagar
9608713501</t>
  </si>
  <si>
    <t>M.S.Bhitta Bazar
8271527471</t>
  </si>
  <si>
    <t>M.S.Chakauti
8986347412</t>
  </si>
  <si>
    <t>M.S. Paramanandpur
9939709788</t>
  </si>
  <si>
    <t>M.S. Sathiyauta
9939770494</t>
  </si>
  <si>
    <t>M.S. Kutubpur
9534509369</t>
  </si>
  <si>
    <t>U.M.S. Basanta
9934417163</t>
  </si>
  <si>
    <t>U. M.S.  Shahpur Rohuya
9934414222</t>
  </si>
  <si>
    <t>M. S,  Mahhisaur
9661844106</t>
  </si>
  <si>
    <t>M.S, Toimath
9939693675</t>
  </si>
  <si>
    <t>M.S, Nayaganj
9934912623</t>
  </si>
  <si>
    <t>M.S, Bijrauti
9973922533</t>
  </si>
  <si>
    <t>M. S,Tersiya
9631970772</t>
  </si>
  <si>
    <t>M.S,Paharpur
7654539556</t>
  </si>
  <si>
    <t>M. S, Mohanpur Kajipatti
9199314551</t>
  </si>
  <si>
    <t>M. S, Bhikhanpura
9973319373</t>
  </si>
  <si>
    <t>M. S, Makhadumpur Pokhraira
9934478747</t>
  </si>
  <si>
    <t>M. S, Chhitrauli
9934656924</t>
  </si>
  <si>
    <t>U. M.S,  Drohiratan
9801136261</t>
  </si>
  <si>
    <t>M. S, Jhitki
9934019395</t>
  </si>
  <si>
    <t>M. S, Dariyapur Kefen
8051703323</t>
  </si>
  <si>
    <t>M. S, Balbhadrapur
8809991008</t>
  </si>
  <si>
    <t>M. S, Lal Chapra
9934760982</t>
  </si>
  <si>
    <t>M. S, Bhagwanpur Kashi
8084360691</t>
  </si>
  <si>
    <t>M.S ,Rajwara
9934809051</t>
  </si>
  <si>
    <t>M. S, Jitachhapra
9939926195</t>
  </si>
  <si>
    <t>M. S, Bendra
9939297191</t>
  </si>
  <si>
    <t>M. S, Sakriman
9006863747</t>
  </si>
  <si>
    <t xml:space="preserve">M. S, Keshopur
9135823204
</t>
  </si>
  <si>
    <t xml:space="preserve">M. S. Munni Baingari
9955660204
</t>
  </si>
  <si>
    <t>M. S,  Cachhahi
8757974704</t>
  </si>
  <si>
    <t>M. S,Semra
9771240801
9835814768</t>
  </si>
  <si>
    <t>M. S, Mahamada
9934659092</t>
  </si>
  <si>
    <t>M. S, Nakta
9430864377
8235157414</t>
  </si>
  <si>
    <t>M. S,Ranikhaira
9430864835
9934203612</t>
  </si>
  <si>
    <t>M. S,Rampur Ratan
9430865561
9798455140</t>
  </si>
  <si>
    <t>M. S, Rajkhand
9431806467</t>
  </si>
  <si>
    <t>Govt. Middle School, Malin Belha
9572178379</t>
  </si>
  <si>
    <t>Govt. Middle School, Ganguli
9431629001</t>
  </si>
  <si>
    <t>Govt. Middle School, Kalikapur
9973900631</t>
  </si>
  <si>
    <t>U. M. S, Mustafapur
7654688593</t>
  </si>
  <si>
    <t xml:space="preserve">U. M. S, Barniya
7870017996
</t>
  </si>
  <si>
    <t>U. M. S, Sihariya
8969431987</t>
  </si>
  <si>
    <t>U. M. S, Dahaura
9431405480</t>
  </si>
  <si>
    <t>M. S, Koila Majhigama
9304020023</t>
  </si>
  <si>
    <t>Mahant Bansi Das Jagdish Das Middle  School, Pachadi
9708287712</t>
  </si>
  <si>
    <t>Middle School, Sanhapur
9801444701</t>
  </si>
  <si>
    <t>U. M. S, Katka
9473151051</t>
  </si>
  <si>
    <t>M. S, Daing
9199229540</t>
  </si>
  <si>
    <t>M. S, Koilajan
9939650547</t>
  </si>
  <si>
    <t>U. M. S, Ramouli
9931745776</t>
  </si>
  <si>
    <t>U. M. S, Balha
7631905606</t>
  </si>
  <si>
    <t>U M S, Jayantipur
9431691474</t>
  </si>
  <si>
    <t>U.M S, Garaul Chakka
9430640027</t>
  </si>
  <si>
    <t>U. M. S, Rampur Uday
9546520079</t>
  </si>
  <si>
    <t>M. S, Tarlahi
9608648110</t>
  </si>
  <si>
    <t>M.S. Belwa Ray
9430645457</t>
  </si>
  <si>
    <t>M.S. Jaishinghpur
9430209305</t>
  </si>
  <si>
    <t>M.S. Basantpur
9576483588</t>
  </si>
  <si>
    <t>M.S.Sishani
9934715029</t>
  </si>
  <si>
    <t>M.S.Madhudih
9430565177</t>
  </si>
  <si>
    <t>M.S.Maniyarpur
9471297810</t>
  </si>
  <si>
    <t>M.S.Jhakracolony
9431270018</t>
  </si>
  <si>
    <t>M.S.Samanpur
9939403946</t>
  </si>
  <si>
    <t>Govt.M.S. Phulwariya
9431674559</t>
  </si>
  <si>
    <t>Govt.M.S. Bhadiharwa
8986137181</t>
  </si>
  <si>
    <t>Govt.M.S. Damrapur
9572125416</t>
  </si>
  <si>
    <t>M.S.Pakri Ahawa Khothwa
08002571785</t>
  </si>
  <si>
    <t>M.S.Sansariya
8757124792</t>
  </si>
  <si>
    <t>M. S, Hata Tola Chhata
9546660912</t>
  </si>
  <si>
    <t>M. S, Kandhauli
9934615203</t>
  </si>
  <si>
    <t>M. S, Agayan
9931238480</t>
  </si>
  <si>
    <t>U. M. S, Shahpur
9934425050</t>
  </si>
  <si>
    <t>U M S, Balui(Boys) 
9430845490</t>
  </si>
  <si>
    <t>U M S, Shekhpura (Urdu)
9431051956</t>
  </si>
  <si>
    <t>M. S,  Gyaspur
8809341191</t>
  </si>
  <si>
    <t>U.M.S,Sarawe
9931980061</t>
  </si>
  <si>
    <t>M. S, Sarsar
9430206854</t>
  </si>
  <si>
    <t>M. S, Baletha
9973162074</t>
  </si>
  <si>
    <t>M. S, Pateji Bahadur
9939697369</t>
  </si>
  <si>
    <t>M. S, Belauri
8809165382</t>
  </si>
  <si>
    <t>M. S, Bangra Ujjain
9955673604</t>
  </si>
  <si>
    <t>Middle School, Saraiya
9431647901</t>
  </si>
  <si>
    <t>Middle School, Bhongha
9006298659</t>
  </si>
  <si>
    <t>Middle School, BarkaBaniya
8434756046
9934920997</t>
  </si>
  <si>
    <t>Middle School,  Malkhachak
9135336330</t>
  </si>
  <si>
    <t>Middle School, Shikharpur
9631221348</t>
  </si>
  <si>
    <t>Middle School, Betbaniya
8294839353</t>
  </si>
  <si>
    <t>Middle School,  Eksar
9572740280</t>
  </si>
  <si>
    <t>Middle School,Mirjapur Murarpur
9955645700</t>
  </si>
  <si>
    <t>Middle School,  Shekhpura
9162298688</t>
  </si>
  <si>
    <t>Middle School,  Bankarwa Mau
8757804020</t>
  </si>
  <si>
    <t>Upgraded Middle School, Itwa 
09401585033</t>
  </si>
  <si>
    <t>Upgraded Middle S, Nethua  
8809143641</t>
  </si>
  <si>
    <t>Middle School, Barnaya Rajaram
9801382670</t>
  </si>
  <si>
    <t>Middle School, Chhatarpati
09695415475</t>
  </si>
  <si>
    <t>Middle School, Balthari
9973181137</t>
  </si>
  <si>
    <t>Middle School, Mateya
9771369553</t>
  </si>
  <si>
    <t>Middle School, Chamanpura
9708223803</t>
  </si>
  <si>
    <t>Middle School, Gandhua
9097163144
9631026226</t>
  </si>
  <si>
    <t>Upgraded Middle School,Banaura 
9661229932
9835052184</t>
  </si>
  <si>
    <t>Middle School, Amarpura Jagiraha
9801115115</t>
  </si>
  <si>
    <t>Middle School, Kuaridih
9006390431</t>
  </si>
  <si>
    <t>Middle School, Karariya
9934499260</t>
  </si>
  <si>
    <t>Middle School, Lakshawar
9570377954</t>
  </si>
  <si>
    <t xml:space="preserve">Middle School, Baraipatti
9955771721 </t>
  </si>
  <si>
    <t>Upgraded Middle School, Singha Tola
9771268847</t>
  </si>
  <si>
    <t xml:space="preserve">U. M. S, Satai 
8757888461
</t>
  </si>
  <si>
    <t>Upgraded Middle School, Ekdenga  Bhagwanpur
9430878571</t>
  </si>
  <si>
    <t>M. S., Baraipatti (Ananta)
9546066924</t>
  </si>
  <si>
    <t>Roy Engineers, Basant Vihar Colony, Raghunath Path, Near Plastic Factory, R.P.S Road, Danapur, Patna-801503,    Mob-9431011395</t>
  </si>
  <si>
    <t xml:space="preserve">Shristi Developers Pvt. Ltd., Krishi Utpadan Bazar Samiti Katra Bazar, Patna City, Mob-9334998030 </t>
  </si>
  <si>
    <t>Durga Electric, Vill+P.O-Amhara,         P.S-Bihta, Distt.-Patna- 801118,          Mob-9431219007</t>
  </si>
  <si>
    <t>Amrendra Kumar Singh, Vill- Janakpuria, P.O-Panwari, P.S-Chauri,(Sahar), Distt.-Bhojpur.</t>
  </si>
  <si>
    <t>Narendra Kumar, AT-Veer Kunwar Singh Nagar, Katira, Bhojpur.</t>
  </si>
  <si>
    <t>Sudarshan Mahto,  
AT- Jagdishpur, Arrah.(Bhojpur)</t>
  </si>
  <si>
    <t>Arvind Kumar, 401, Shakuntala Enclave, Sahajanand Path, Patel Nagar, Patna-800023</t>
  </si>
  <si>
    <t>Ganga Enterprises, Gola Ghat, Buxar,
Mob-9431451802</t>
  </si>
  <si>
    <t>M/S S.A.B. Construction, AT-Chitouli, P.O-Ramdihara, P.S+Distt.-Rohtas.</t>
  </si>
  <si>
    <t>M/S Kuhu Construction Co., Anandgarh Colony, Jail Road, Tilakamanjhi, Bhagalpur.</t>
  </si>
  <si>
    <t>A.K. Construction, AT-Devpur, Khaira, Distt.-Jamui(Bihar)</t>
  </si>
  <si>
    <t>Rajendra Kumar, AT-Pipradih, P.O-Jhajha, Distt.-Jamui.</t>
  </si>
  <si>
    <t>Kaushlendra Kumar</t>
  </si>
  <si>
    <t>Roy Engineers, Basant Vihar Colony, Raghunath Path, Near Plastic Factory, R.P.S Road, Danapur, Patna-801503,    
Mob-9431011395</t>
  </si>
  <si>
    <t>Raj Mangal Singh, Vill-Dihuri , P.O-Malwan, P.S- Khudwan, Distt.- Aurangabad, Bihar.</t>
  </si>
  <si>
    <t xml:space="preserve">M/S Mateshwari Construction,
Mamka Niwas, New Area,Chitour
Nagar, Distt.-Aurangabad,Bihar.
</t>
  </si>
  <si>
    <t xml:space="preserve">M/S C.S. Construction, 
Gayatri Nagar, Motihari.
</t>
  </si>
  <si>
    <t>Man Mardan Shukla Construction  Pvt. Ltd, Speaker Chowk, Naya Tola, Muzaffarpur.</t>
  </si>
  <si>
    <t xml:space="preserve">Shiv Shankar Singh Contract Pvt. 
Ltd., Rajendra Nagar, Gopalganj.
</t>
  </si>
  <si>
    <t>M/S Aditi Annanya Construction, Jai Ram Bhawan, Sadar Bazar, Danapur Cantt., Patna</t>
  </si>
  <si>
    <t>M/S Kishore Construction,  AT- Kaituka Lashi, Saran</t>
  </si>
  <si>
    <t>Siemens Construction Corporation, B-9, Abhiyanta Nagar, Patna-800025</t>
  </si>
  <si>
    <t>Burnwala Contract Pvt. Ltd., AT- Hajiyapur Road, Gopalganj.</t>
  </si>
  <si>
    <t>Avaneesh Enterprises, III-K-35/3A, Nehru Nagar, Ghaziabad.</t>
  </si>
  <si>
    <t>Narendra Prasad Singh, Chakla Nirmali, Supaul.</t>
  </si>
  <si>
    <t>Arbind Prasad, Vill-Purankama, Sheikhpura, Bihar- 811105.</t>
  </si>
  <si>
    <t xml:space="preserve">Ranjeet Kumar, Vill- Shankar
Saraiya,Fateh Tola,P.O-Turkaulia, Distt.-East Champaran  (Bihar)
</t>
  </si>
  <si>
    <t>Rajesh Kumar,  C/O Shiva Hardware, Sadar Bazar,  Phulwari Sharif, Patna.</t>
  </si>
  <si>
    <t>Kailash Prasad Yadav Construction Pvt. Ltd., R/O-  AT+P.O- Hulas, P.S- Raghopur, Distt.-Supaul,  Pin-852111</t>
  </si>
  <si>
    <t xml:space="preserve">Govt.M.S.Agrair Khurd, 9430254440
</t>
  </si>
  <si>
    <t>Urdu.M.S. Painarghat 9546616297      
9572202274</t>
  </si>
  <si>
    <t>M.S. Paiga9955477596,
9905271092</t>
  </si>
  <si>
    <t>M.S.Utalibara, 9934434061</t>
  </si>
  <si>
    <t>M.S.Pinzour 9931803275</t>
  </si>
  <si>
    <t xml:space="preserve">M.S.Pakri Sanakarit 8294843032
</t>
  </si>
  <si>
    <t>Ray &amp; Raj Engineering Pvt. Ltd. , Vill+P.O- Kharahia, Distt.-Samastipur, Pin-848208,  9430047216</t>
  </si>
  <si>
    <t>Low Land about 12'-0"</t>
  </si>
  <si>
    <t>Land not regitered to school</t>
  </si>
  <si>
    <t>Land dispute between School &amp; college</t>
  </si>
  <si>
    <t>Land not available</t>
  </si>
  <si>
    <t xml:space="preserve">Total </t>
  </si>
  <si>
    <t>Land encroachment</t>
  </si>
  <si>
    <t>Ram jee prasad. At -Chandmari Road Chauraha ,near water pump cyber zone patna 20</t>
  </si>
  <si>
    <t>Vijay kumar</t>
  </si>
  <si>
    <t>M/s Maa khamakhya madan ji kahata nawada;Ara;Dist-Bhojpur pin-802301</t>
  </si>
  <si>
    <t>Anita singh; Vill+PO-Nahauna;PS-Sasaram mufussil;Dist-Rohtas(Bihar)</t>
  </si>
  <si>
    <t>Lallan sukla;Indraraj Bhawan Fajalgang;Sasaram</t>
  </si>
  <si>
    <t>Shushil kumar</t>
  </si>
  <si>
    <t>Minni Devi</t>
  </si>
  <si>
    <t>Arvind Kumar</t>
  </si>
  <si>
    <t>Hariom Construction</t>
  </si>
  <si>
    <t>M/S Nithes Raj, Rathod Newaji Tola, P.O.- Gurukul Mehian, Chapra</t>
  </si>
  <si>
    <t>M/S Pramod Construction, At- Kurkuri, P.O.- Phulwarisharif, Patna- 801505</t>
  </si>
  <si>
    <t>Sanjeet kumar, Vill-Thuthipur Nisarpura, Parsa Bazar, Patna</t>
  </si>
  <si>
    <t>MD. Iftakhar Alam, AT-Sisauna, P.O+PS- Jokihat, Distt.- Araria, Pin- 854329, Bihar.</t>
  </si>
  <si>
    <t>M/S Samrat Construction</t>
  </si>
  <si>
    <t>Chek</t>
  </si>
  <si>
    <t>Avneesh Enterprises</t>
  </si>
  <si>
    <t>M/S Mateshwari Construction,
Mamka Niwas, New Area,Chitour
Nagar, Distt.-Aurangabad,Bihar.</t>
  </si>
  <si>
    <t>U.M.S.Paithani Nathupur * 9931679454</t>
  </si>
  <si>
    <t>M.S. Darawan,* 9939193170</t>
  </si>
  <si>
    <t>M. S, English*
09006776913</t>
  </si>
  <si>
    <t>Middle School, Govindchak*
9534417539</t>
  </si>
  <si>
    <t>Middle School, Belaur*
9546748080
9771991771</t>
  </si>
  <si>
    <t>Middle School,  Brahimpur*
9955826351</t>
  </si>
  <si>
    <t>Middle School,  Baropur*
9572417282</t>
  </si>
  <si>
    <t>Middle School,  Chorauwa*
9006023139</t>
  </si>
  <si>
    <t>Middle School,  Maricha*
9931521996</t>
  </si>
  <si>
    <t>Middle School,  Pirauna*
9504435453</t>
  </si>
  <si>
    <t>Middle School,  Gopalpur*
9973179573</t>
  </si>
  <si>
    <t>Middle School,  Bari Sirisiya*
9162602176</t>
  </si>
  <si>
    <t>Darauli</t>
  </si>
  <si>
    <t>M. S, Harnatar *
9801693449</t>
  </si>
  <si>
    <t>Middle School, Manopur*
8873883362</t>
  </si>
  <si>
    <t>Upgraded Middle School, Mukrera  *
9572809412</t>
  </si>
  <si>
    <t>Manjhi</t>
  </si>
  <si>
    <t>Middle School, Madan sadh *
9934822882</t>
  </si>
  <si>
    <t>Middle School, Saryupar *
9934632634</t>
  </si>
  <si>
    <t>Sampatchak</t>
  </si>
  <si>
    <t>M.S. Chainpur 9006458543*</t>
  </si>
  <si>
    <t>M.S. Nainori 9771538556*</t>
  </si>
  <si>
    <t>Dulhin Bazar</t>
  </si>
  <si>
    <t>M.S. Sadwah 9801912969*</t>
  </si>
  <si>
    <t>M.S.Ranisagar 9939288398*</t>
  </si>
  <si>
    <t>M.S. Janjara, 9661198236,*
8544238269</t>
  </si>
  <si>
    <t>Samastipur</t>
  </si>
  <si>
    <t>Mohanpur</t>
  </si>
  <si>
    <t>Middle School, Jaunpur *
9973115253</t>
  </si>
  <si>
    <t>Warishnagar</t>
  </si>
  <si>
    <t>Middle School, Satmalpur *
8002399228</t>
  </si>
  <si>
    <t>Baheri</t>
  </si>
  <si>
    <t>Middle School, Paghari *
9934872732
9470624497</t>
  </si>
  <si>
    <t>Land problem</t>
  </si>
  <si>
    <t>work stopped due to land dispute</t>
  </si>
  <si>
    <t>Vikash Kumar Singh, Kankarbagh, Patna</t>
  </si>
  <si>
    <t>Manoj Kumar, Jagdishpur, Bhojpur</t>
  </si>
  <si>
    <t>M/S B.S. Construction, P.D. Road, Barmasia, Deoghar</t>
  </si>
  <si>
    <t>Anil Kumar Singh</t>
  </si>
  <si>
    <t>Rakesh Ranjan, At- Narayan Bhawan, J.P. Colony Chandanwara, Muzaffarpur</t>
  </si>
  <si>
    <t>Madhav Construction, Vill- Andama, P.O.-Kusauthar, Distt- Darbhanga</t>
  </si>
  <si>
    <t>Following School name Attached in Disputed/ Invalid Upgraded School List vide Letter no- 132/ 22.01.13 of Directod (S.E.) &amp; Letter no 88/ 09.11.2012 of DEO, Patna,so Following School name has been Deleted from above list</t>
  </si>
  <si>
    <t>Following School name attached in Disputed Upgraded School list Vide Letter no 132 Dated- 22.01.2013 of Director (S.E.), so Following School name has been Deleted from above list</t>
  </si>
  <si>
    <t>Following School name Attached in Disputed/ Invalid Upgraded School List vide Letter no- 132/ 22.01.13 of Directod (S.E.) ,so Following School name hasbeen Deleted from above list</t>
  </si>
  <si>
    <t>Following School name attached in Invalid Upgraded School list Vide Letter no 132 Dated- 22.01.2013 of Director (S.E.), so Following School name hasbeen Deleted from above list</t>
  </si>
  <si>
    <t>Retender</t>
  </si>
  <si>
    <t>Tender Process</t>
  </si>
  <si>
    <t>M.S.Phulkaha 9631003475</t>
  </si>
  <si>
    <t>Insufficient land</t>
  </si>
  <si>
    <t>1st A/C Bill paid</t>
  </si>
  <si>
    <t>3rd A/C bill paid</t>
  </si>
  <si>
    <t>2nd A/C Bill paid</t>
  </si>
  <si>
    <t>1st A/C Bill Paid</t>
  </si>
  <si>
    <t>2nd on A/C bill Paid</t>
  </si>
  <si>
    <t>Date of Aggrement</t>
  </si>
  <si>
    <t>Time of Completion</t>
  </si>
  <si>
    <t>5.1.2013</t>
  </si>
  <si>
    <t>12 Month</t>
  </si>
  <si>
    <t>23.1.2013</t>
  </si>
  <si>
    <t>3.5.2013</t>
  </si>
  <si>
    <t>14.5.2013</t>
  </si>
  <si>
    <t>3.7.2013</t>
  </si>
  <si>
    <t>16.1.2013</t>
  </si>
  <si>
    <t>2.2.2013</t>
  </si>
  <si>
    <t>6.7.2013</t>
  </si>
  <si>
    <t>5.7.2013</t>
  </si>
  <si>
    <t>26.7.2013</t>
  </si>
  <si>
    <t>29.8.2013</t>
  </si>
  <si>
    <t xml:space="preserve">21.1.2013 </t>
  </si>
  <si>
    <t>9.4.2013</t>
  </si>
  <si>
    <t>8.5.2013</t>
  </si>
  <si>
    <t>28.6.2013</t>
  </si>
  <si>
    <t>25.7.2013</t>
  </si>
  <si>
    <t>11.9.2013</t>
  </si>
  <si>
    <t>12.4.2013</t>
  </si>
  <si>
    <t>2.3.2013</t>
  </si>
  <si>
    <t>23.10.2013</t>
  </si>
  <si>
    <t>28.5.2013</t>
  </si>
  <si>
    <t>8.7.2013</t>
  </si>
  <si>
    <t>27.8.2013</t>
  </si>
  <si>
    <t>23.8.2013</t>
  </si>
  <si>
    <t>1.7.2013</t>
  </si>
  <si>
    <t>30.10.2013</t>
  </si>
  <si>
    <t>24.4.2013</t>
  </si>
  <si>
    <t>24.5.2013</t>
  </si>
  <si>
    <t>10.9.2013</t>
  </si>
  <si>
    <t>21.9.2013</t>
  </si>
  <si>
    <t>8.10.2013</t>
  </si>
  <si>
    <t>6.9.2013</t>
  </si>
  <si>
    <t>16.9.2013</t>
  </si>
  <si>
    <t>22.5.2013</t>
  </si>
  <si>
    <t>2.9.2013</t>
  </si>
  <si>
    <t>8th A/C 
Bill Paid</t>
  </si>
  <si>
    <t>2nd on A/C
 Bill Paid</t>
  </si>
  <si>
    <t>Aproach road 
not available</t>
  </si>
  <si>
    <t>Invalid list</t>
  </si>
  <si>
    <t>Estimated Amount   (in lac)</t>
  </si>
  <si>
    <t>Estimated Amount    (in lac)</t>
  </si>
  <si>
    <t>Fin. Exp.   (in lac)</t>
  </si>
  <si>
    <t>Fin Exp. (in Lac)</t>
  </si>
  <si>
    <t xml:space="preserve">Vikash Kumar  </t>
  </si>
  <si>
    <t>Rama Construction</t>
  </si>
  <si>
    <t>Purnea</t>
  </si>
  <si>
    <t xml:space="preserve">Name of Division :-  Purnea                          </t>
  </si>
  <si>
    <t xml:space="preserve">Name of Division :-  Kosi          </t>
  </si>
  <si>
    <t>Name of Division :-  Munger</t>
  </si>
  <si>
    <t>Name of Division :-  Bhagalpur</t>
  </si>
  <si>
    <t>Name of Division :-  Darbhanga</t>
  </si>
  <si>
    <t>Rajeev Ranjan (9234271071), E.E. BSEIDC, Div.-Magadh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</si>
  <si>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</si>
  <si>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</si>
  <si>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</si>
  <si>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Name &amp; contact no. of EE :- Anil Kumar (9334128101)   ,  AE :- Haider Jamal (8294246338), AE :- Neeraj Kumar (7543014790)</t>
  </si>
  <si>
    <t xml:space="preserve">Name of Division :-  Saran                                                                </t>
  </si>
  <si>
    <t>Satish Prasad (8987263065)  E.E. BSEIDC, Div.-Patna</t>
  </si>
  <si>
    <t>Anil Kr. Singh (9801494702)  E.E. BSEIDC, Div.-Tirhut</t>
  </si>
  <si>
    <t xml:space="preserve"> </t>
  </si>
  <si>
    <t xml:space="preserve">Progress report for the construction of USS school building  (2010-11)                            </t>
  </si>
  <si>
    <t>M/S Shining Madhusudan Construction, Purnea</t>
  </si>
  <si>
    <t>RANA Construction</t>
  </si>
  <si>
    <t>Progress report for the construction of USS school building (2010-2011)</t>
  </si>
  <si>
    <t>B/W upto RL</t>
  </si>
  <si>
    <t>Invalid List</t>
  </si>
  <si>
    <t>1 Year</t>
  </si>
  <si>
    <t>insufficient land</t>
  </si>
  <si>
    <t>Name &amp; contact no. of EE :- Rajiv Ranjan (9234271071), AE :-  Mallu Singh (9835471249/ 9471211134), AE :- Helal Ahmad (9771081441), AE :- Benaik Prasad (9431420392)</t>
  </si>
  <si>
    <t>1st floor sill level</t>
  </si>
  <si>
    <t>hand over</t>
  </si>
  <si>
    <t>LOW LAND</t>
  </si>
  <si>
    <t>land dispute</t>
  </si>
  <si>
    <t>USS-192 A</t>
  </si>
  <si>
    <t>USS-192 B</t>
  </si>
  <si>
    <t>USS-192 C</t>
  </si>
  <si>
    <t>USS-192 D</t>
  </si>
  <si>
    <t>Madhav Construction</t>
  </si>
  <si>
    <t>Raam Pukar Yadav</t>
  </si>
  <si>
    <t>USS-126 (A)</t>
  </si>
  <si>
    <t>USS-126 (B)</t>
  </si>
  <si>
    <t>USS-126 (C)</t>
  </si>
  <si>
    <t>USS-126 (D)</t>
  </si>
  <si>
    <t>Chitragupt Construction</t>
  </si>
  <si>
    <t>Rupsri</t>
  </si>
  <si>
    <t>Sunil kr. Mandal</t>
  </si>
  <si>
    <t>USS-127(A)</t>
  </si>
  <si>
    <t>USS-127(B)</t>
  </si>
  <si>
    <t>USS-127(C)</t>
  </si>
  <si>
    <t>USS-127(D)</t>
  </si>
  <si>
    <t>USS-127(E)</t>
  </si>
  <si>
    <t>USS-128(A)</t>
  </si>
  <si>
    <t>USS-128(B)</t>
  </si>
  <si>
    <t>USS-128(C)</t>
  </si>
  <si>
    <t>USS-128(D)</t>
  </si>
  <si>
    <t>Manoj kr. Singh</t>
  </si>
  <si>
    <t>Land Avilab.</t>
  </si>
  <si>
    <t>Water Logging</t>
  </si>
  <si>
    <t>Giridhar Gopal Murari</t>
  </si>
  <si>
    <t>USS-102 (A)</t>
  </si>
  <si>
    <t>USS-102 (B)</t>
  </si>
  <si>
    <t>USS-102 (C)</t>
  </si>
  <si>
    <t>USS-102 (D)</t>
  </si>
  <si>
    <t>USS-102 (E)</t>
  </si>
  <si>
    <t>USS-102 (F)</t>
  </si>
  <si>
    <t>USS-116 (A)</t>
  </si>
  <si>
    <t>USS-116 (B)</t>
  </si>
  <si>
    <t>USS-116 (C)</t>
  </si>
  <si>
    <t>USS-116 (D)</t>
  </si>
  <si>
    <t>Bablu Kr. Singh</t>
  </si>
  <si>
    <t>Shailendra Choubey</t>
  </si>
  <si>
    <t>Prem Prakash Singh</t>
  </si>
  <si>
    <t>Pawan Kr. Dubey</t>
  </si>
  <si>
    <t>USS-117 (A)</t>
  </si>
  <si>
    <t>USS-117 (B)</t>
  </si>
  <si>
    <t>USS-117 (C)</t>
  </si>
  <si>
    <t>USS-117 (D)</t>
  </si>
  <si>
    <t>M/S Surbendra Kr. &amp; Co.</t>
  </si>
  <si>
    <t>Man Mardan Shukla</t>
  </si>
  <si>
    <t>M/S Pragati Construction</t>
  </si>
  <si>
    <t>USS-119 (A)</t>
  </si>
  <si>
    <t>USS-119 (B)</t>
  </si>
  <si>
    <t>USS-119 (C)</t>
  </si>
  <si>
    <t>USS-119 (D)</t>
  </si>
  <si>
    <t>Gupta Dham Construction</t>
  </si>
  <si>
    <t>M/S Gayatri Enterprises</t>
  </si>
  <si>
    <t>Krishna Pratap Singh</t>
  </si>
  <si>
    <t>Anil Ray</t>
  </si>
  <si>
    <t>Kamal Technocrate Pvt. Ltd.</t>
  </si>
  <si>
    <t>USS-121 (A)</t>
  </si>
  <si>
    <t>USS-121 (B)</t>
  </si>
  <si>
    <t>USS-121 (C)</t>
  </si>
  <si>
    <t>USS-121 (D)</t>
  </si>
  <si>
    <t>USS-121 (E)</t>
  </si>
  <si>
    <t xml:space="preserve">Name of Division :-  Patna (EAST) -  Patna, Nalanda &amp; Bhojpur                                                            </t>
  </si>
  <si>
    <t xml:space="preserve">Name of Division :-  Patna (WEST) - Buxar, Rohtas &amp; Kaimur (Bhabhua)                                                                      </t>
  </si>
  <si>
    <t>Vinod Kumar Ranjan (9661863636) E.E. BSEIDC, Div.- Patna (West)</t>
  </si>
  <si>
    <t>USS-116 (E)</t>
  </si>
  <si>
    <t>Sanjeev Kumar (9199601788)                                     E.E. BSEIDC, Div.-Bhagalpur</t>
  </si>
  <si>
    <t>PATNA (EAST)</t>
  </si>
  <si>
    <t>PATNA (WEST)</t>
  </si>
  <si>
    <t>MAGADH</t>
  </si>
  <si>
    <t>BHAGALPUR</t>
  </si>
  <si>
    <t>MUNGER</t>
  </si>
  <si>
    <t>KOSI</t>
  </si>
  <si>
    <t>PURNEA</t>
  </si>
  <si>
    <t>TIRHUT (EAST)</t>
  </si>
  <si>
    <t>TIRHUT (WEST)</t>
  </si>
  <si>
    <t>DARBHANGA</t>
  </si>
  <si>
    <t>SARAN</t>
  </si>
  <si>
    <t xml:space="preserve">Name of Division :-  TIRHUT (EAST) - Vaishali, Muzaffarpur and Sitamarhi                                     </t>
  </si>
  <si>
    <t xml:space="preserve">Name of Division :-  Tirhut (WEST) - East Champaran, West Champaran &amp; Shivhar                                  </t>
  </si>
  <si>
    <t>Pramod Kumar (9955128483)                        E.E. BSEIDC, Div.-Darbhanga</t>
  </si>
  <si>
    <t>Arbind Prasad</t>
  </si>
  <si>
    <t xml:space="preserve">Roy Engineers </t>
  </si>
  <si>
    <t>Krishna Kr.</t>
  </si>
  <si>
    <t>Prakash Construction</t>
  </si>
  <si>
    <t>Rajnish Vats</t>
  </si>
  <si>
    <t>Rakesh Tiwari</t>
  </si>
  <si>
    <t>Ritu Singh</t>
  </si>
  <si>
    <t>Avnish Kumar</t>
  </si>
  <si>
    <t>USS-110 (A)</t>
  </si>
  <si>
    <t>USS-110 (B)</t>
  </si>
  <si>
    <t>USS-110 (C)</t>
  </si>
  <si>
    <t>USS-110 (D)</t>
  </si>
  <si>
    <t>USS-110 (E)</t>
  </si>
  <si>
    <t>Kiran Devi , 9931271533</t>
  </si>
  <si>
    <t>USS-146 (A)</t>
  </si>
  <si>
    <t>Awadh Kishore Singh, Nawada</t>
  </si>
  <si>
    <t>USS-146 (B)</t>
  </si>
  <si>
    <t>USS-146 (C)</t>
  </si>
  <si>
    <t>USS-146 (D)</t>
  </si>
  <si>
    <t>USS-146 (E)</t>
  </si>
  <si>
    <t>Khalid Aziz Siddique, Sheikpura</t>
  </si>
  <si>
    <t>USS-149 (A)</t>
  </si>
  <si>
    <t>USS-149 (B)</t>
  </si>
  <si>
    <t>USS-149 (C)</t>
  </si>
  <si>
    <t>USS-149 (D)</t>
  </si>
  <si>
    <t>USS-149 (E)</t>
  </si>
  <si>
    <t>Koela Construction, Gaya</t>
  </si>
  <si>
    <t>USS-150 (A)</t>
  </si>
  <si>
    <t>USS-150 (B)</t>
  </si>
  <si>
    <t>USS-150 (C)</t>
  </si>
  <si>
    <t>USS-150 (D)</t>
  </si>
  <si>
    <t>Shyam Bihari Pd., Gaya</t>
  </si>
  <si>
    <t>Mithlesh Kr. Singh, Gaya</t>
  </si>
  <si>
    <t>USS-153 (A)</t>
  </si>
  <si>
    <t>USS-153 (B)</t>
  </si>
  <si>
    <t>USS-153 (C)</t>
  </si>
  <si>
    <t>USS-153 (D)</t>
  </si>
  <si>
    <t>USS-157 (A)</t>
  </si>
  <si>
    <t>USS-157 (B)</t>
  </si>
  <si>
    <t>USS-157 (C)</t>
  </si>
  <si>
    <t>USS-157 (D)</t>
  </si>
  <si>
    <t>USS-157 (E)</t>
  </si>
  <si>
    <t>Kamdeo Singh</t>
  </si>
  <si>
    <t>Sambhu Saran Singh</t>
  </si>
  <si>
    <t>Maa Sharda Construction</t>
  </si>
  <si>
    <t>Ms Manglam Construction</t>
  </si>
  <si>
    <t>Sanju Kumari</t>
  </si>
  <si>
    <t>USS-129 (A)</t>
  </si>
  <si>
    <t>USS-129 (B)</t>
  </si>
  <si>
    <t>USS-133 (A)</t>
  </si>
  <si>
    <t>USS-133 (B)</t>
  </si>
  <si>
    <t>USS-133 (C)</t>
  </si>
  <si>
    <t>USS-133 (D)</t>
  </si>
  <si>
    <t>USS-133 (E)</t>
  </si>
  <si>
    <t>USS-133 (F)</t>
  </si>
  <si>
    <t>Rajnis Vats, Mokama</t>
  </si>
  <si>
    <t>Ms Manglam Construction, Nawada</t>
  </si>
  <si>
    <t>Ashok Kumar, Sheikpura</t>
  </si>
  <si>
    <t>Ram Naresh Sharma, Lakhisarai</t>
  </si>
  <si>
    <t>USS-141 (A)</t>
  </si>
  <si>
    <t>USS-141 (B)</t>
  </si>
  <si>
    <t>USS-141 (C)</t>
  </si>
  <si>
    <t>USS-141 (D)</t>
  </si>
  <si>
    <t>USS-196 (A)</t>
  </si>
  <si>
    <t>USS-196 (B)</t>
  </si>
  <si>
    <t>USS-196 (C)</t>
  </si>
  <si>
    <t>USS-196 (D)</t>
  </si>
  <si>
    <t>Birendra Kumar Singh, Katihar</t>
  </si>
  <si>
    <t>USS-197 (A)</t>
  </si>
  <si>
    <t>USS-197 (B)</t>
  </si>
  <si>
    <t>USS-197 (C)</t>
  </si>
  <si>
    <t>USS-197 (D)</t>
  </si>
  <si>
    <t>Pramod Kumar, Araria</t>
  </si>
  <si>
    <t>USS-162 (A)</t>
  </si>
  <si>
    <t>USS-162 (B)</t>
  </si>
  <si>
    <t>USS-162 (C)</t>
  </si>
  <si>
    <t>USS-162 (D)</t>
  </si>
  <si>
    <t>USS-162 (E)</t>
  </si>
  <si>
    <t>USS-162 (F)</t>
  </si>
  <si>
    <t>Malti Infrastructure Pvt. Ltd. Patna</t>
  </si>
  <si>
    <t>M/s Bharti Construction , Sitamarhi</t>
  </si>
  <si>
    <t>USS-163 (A)</t>
  </si>
  <si>
    <t>USS-163 (B)</t>
  </si>
  <si>
    <t>USS-163 (C)</t>
  </si>
  <si>
    <t>USS-163 (D)</t>
  </si>
  <si>
    <t>Dilip Kumar Mishra, Sitamarhi</t>
  </si>
  <si>
    <t>USS-166 (A)</t>
  </si>
  <si>
    <t>USS-166 (B)</t>
  </si>
  <si>
    <t>USS-166 (C)</t>
  </si>
  <si>
    <t>USS-166 (D)</t>
  </si>
  <si>
    <t>USS-166 (E)</t>
  </si>
  <si>
    <t>M/s Ashutosh Kumar, Vaishali</t>
  </si>
  <si>
    <t>USS-173 (A)</t>
  </si>
  <si>
    <t>USS-173 (B)</t>
  </si>
  <si>
    <t>Star Construction &amp; Co., Siwan</t>
  </si>
  <si>
    <t>Sunil Kumar Sinha (8544126916), EE, BSEIDC, Div.- Tirhut (West)</t>
  </si>
  <si>
    <t>Uday Kumar Das (9431821558), EE BSEIDC, Div.- Saran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</si>
  <si>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</si>
  <si>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</si>
  <si>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</si>
  <si>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</si>
  <si>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</si>
  <si>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Anil Kr. Singh (9801494702) , AE :- Ram Babu Mahto (9835619212) &amp; Rajesh Kumar (9431620115)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</si>
  <si>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</si>
  <si>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</si>
  <si>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>USS-199A (A)</t>
  </si>
  <si>
    <t>USS-199A (B)</t>
  </si>
  <si>
    <t>USS-199A (C)</t>
  </si>
  <si>
    <t>USS-199A (D)</t>
  </si>
  <si>
    <t>Kumar Saroj, Barsa</t>
  </si>
  <si>
    <t>M/S C. S. Construction</t>
  </si>
  <si>
    <t>Sanju Kumari, Gaya</t>
  </si>
  <si>
    <t>Rajeev Ranjan, Gaya</t>
  </si>
  <si>
    <t>Kailash Kr. Singh, Banka</t>
  </si>
  <si>
    <t>Rajnish Vats, Mokama</t>
  </si>
  <si>
    <t>M/s Ambey Construction, Samastipur</t>
  </si>
  <si>
    <t>Birendra Kr. Singh, Katihar</t>
  </si>
  <si>
    <t>Santosh Kumar, Katihar</t>
  </si>
  <si>
    <t>Ramesh Shankar, Shivhar</t>
  </si>
  <si>
    <t>Krishna Nandan Jha, Sitamarhi</t>
  </si>
  <si>
    <t>Pawan-Pawan Construction Pvt. Ltd., Muzaffarpur</t>
  </si>
  <si>
    <t>Macro Ranjan Construction Pvt. Ltd., Vaishali</t>
  </si>
  <si>
    <t>Amrendra Kumar, Vaishali</t>
  </si>
  <si>
    <t>Bighnahanta Construction Pvt. Ltd., Patna</t>
  </si>
  <si>
    <t>Name &amp; contact no. of PMC :- Dynamic consultancy (Manik Sarkar-9308533268/ 09804903257,                        Raj Kr. Chowdhary 09830757051)</t>
  </si>
  <si>
    <t>c</t>
  </si>
  <si>
    <t>M.S.Belahi Jairam 9973134925</t>
  </si>
  <si>
    <t>M.S.Jisara 9931684677</t>
  </si>
  <si>
    <t>M. S,Balaur Bhatgama
8434895543, 8434868088</t>
  </si>
  <si>
    <t>M. S, Kothiya
9973191481, 9931842980</t>
  </si>
  <si>
    <t>M. S,Dahila, 9973658759</t>
  </si>
  <si>
    <t>M. S, Bakhari, 631173639</t>
  </si>
  <si>
    <t>Middle, Kefen, 9162802550</t>
  </si>
  <si>
    <t>M. S, Chahuta, 9973925814</t>
  </si>
  <si>
    <t>M S, Bishunpur
9471621233, 9939934993</t>
  </si>
  <si>
    <t>Layout</t>
  </si>
  <si>
    <t>Govt. Middle School, Belaucha, 7739262788</t>
  </si>
  <si>
    <t>Middle School, Dhaniyapatti, 9931037199</t>
  </si>
  <si>
    <t>Govt. Middle School, Kewalpatti, 9430032594
8051418065</t>
  </si>
  <si>
    <t>Govt. Middle School, Singhaso, 9162249674
8051935537</t>
  </si>
  <si>
    <t>Middle School, Shripur Bhataura, 9955507715</t>
  </si>
  <si>
    <t>Date:-31.03.2015</t>
  </si>
  <si>
    <t>Steel Binding of G.F.</t>
  </si>
  <si>
    <t>USS-120 (A)</t>
  </si>
  <si>
    <t>USS-120 (B)</t>
  </si>
  <si>
    <t>USS-120 (C)</t>
  </si>
  <si>
    <t>USS-120 (D)</t>
  </si>
  <si>
    <t>USS-120 (E)</t>
  </si>
  <si>
    <t>Sudarshan Prasad</t>
  </si>
  <si>
    <t>Sanjay Kumar</t>
  </si>
  <si>
    <t>Randhir Kumar</t>
  </si>
  <si>
    <t>Sanjay Kumar Singh</t>
  </si>
  <si>
    <t xml:space="preserve">Rajeev Ranjan </t>
  </si>
  <si>
    <t>M/s Gupta Dham</t>
  </si>
  <si>
    <t>Regal Infratrading Pvt. Ltd.</t>
  </si>
  <si>
    <t>USS-144 (A)</t>
  </si>
  <si>
    <t>USS-144 (B)</t>
  </si>
  <si>
    <t>USS-144 (C)</t>
  </si>
  <si>
    <t>M/S Pandooi Construction Company</t>
  </si>
  <si>
    <t>Surendra Kumar</t>
  </si>
  <si>
    <t>Keola Construction</t>
  </si>
  <si>
    <t>Avinash Kumar</t>
  </si>
  <si>
    <t>Bishwanath Kumar Bharti</t>
  </si>
  <si>
    <t>Dilip Kumar Sharma</t>
  </si>
  <si>
    <t>Dinesh Yadav</t>
  </si>
  <si>
    <t>Required Retender</t>
  </si>
  <si>
    <t>Land Dispute</t>
  </si>
  <si>
    <t>lAND pROBLEM</t>
  </si>
  <si>
    <t>Handed Over(June2014)</t>
  </si>
  <si>
    <t>HAND OVER</t>
  </si>
  <si>
    <t>Hand over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</si>
</sst>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10"/>
      <color theme="1"/>
      <name val="Arial Unicode MS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b/>
      <sz val="14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9"/>
      <color theme="1" tint="0.499984740745262"/>
      <name val="Times New Roman"/>
      <family val="1"/>
    </font>
    <font>
      <sz val="11"/>
      <color theme="1" tint="0.499984740745262"/>
      <name val="Times New Roman"/>
      <family val="1"/>
    </font>
    <font>
      <sz val="11"/>
      <color theme="1" tint="0.499984740745262"/>
      <name val="Calibri"/>
      <family val="2"/>
      <scheme val="minor"/>
    </font>
    <font>
      <sz val="12"/>
      <color theme="1" tint="0.499984740745262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 tint="0.499984740745262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0" tint="-0.499984740745262"/>
      <name val="Times New Roman"/>
      <family val="1"/>
    </font>
    <font>
      <b/>
      <sz val="10"/>
      <color theme="1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11"/>
      <color theme="1" tint="0.499984740745262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000000"/>
      <name val="Times New Roman"/>
      <family val="1"/>
    </font>
    <font>
      <b/>
      <sz val="15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sz val="14"/>
      <color theme="1"/>
      <name val="Arial Black"/>
      <family val="2"/>
    </font>
    <font>
      <sz val="8"/>
      <color theme="1" tint="0.499984740745262"/>
      <name val="Times New Roman"/>
      <family val="1"/>
    </font>
    <font>
      <b/>
      <sz val="12"/>
      <color theme="1" tint="0.499984740745262"/>
      <name val="Times New Roman"/>
      <family val="1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sz val="9"/>
      <color theme="1" tint="0.499984740745262"/>
      <name val="Times New Roman"/>
      <family val="1"/>
    </font>
    <font>
      <sz val="12"/>
      <color rgb="FF00000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10" fillId="0" borderId="1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Border="1"/>
    <xf numFmtId="0" fontId="6" fillId="2" borderId="1" xfId="0" applyFont="1" applyFill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1" fontId="21" fillId="0" borderId="1" xfId="0" applyNumberFormat="1" applyFont="1" applyBorder="1" applyAlignment="1">
      <alignment horizontal="center" vertical="center" wrapText="1"/>
    </xf>
    <xf numFmtId="0" fontId="21" fillId="2" borderId="1" xfId="0" applyFont="1" applyFill="1" applyBorder="1" applyAlignment="1">
      <alignment wrapText="1"/>
    </xf>
    <xf numFmtId="0" fontId="28" fillId="0" borderId="7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30" fillId="0" borderId="7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32" fillId="2" borderId="1" xfId="0" applyFont="1" applyFill="1" applyBorder="1" applyAlignment="1">
      <alignment wrapText="1"/>
    </xf>
    <xf numFmtId="0" fontId="3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9" fillId="0" borderId="1" xfId="0" applyFont="1" applyBorder="1" applyAlignment="1"/>
    <xf numFmtId="0" fontId="17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/>
    </xf>
    <xf numFmtId="2" fontId="22" fillId="0" borderId="1" xfId="0" applyNumberFormat="1" applyFont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 wrapText="1"/>
    </xf>
    <xf numFmtId="44" fontId="35" fillId="3" borderId="1" xfId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44" fontId="35" fillId="2" borderId="1" xfId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wrapText="1"/>
    </xf>
    <xf numFmtId="1" fontId="22" fillId="0" borderId="1" xfId="0" applyNumberFormat="1" applyFont="1" applyBorder="1" applyAlignment="1">
      <alignment horizontal="center" vertical="center"/>
    </xf>
    <xf numFmtId="0" fontId="36" fillId="3" borderId="1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37" fillId="2" borderId="1" xfId="0" applyFont="1" applyFill="1" applyBorder="1" applyAlignment="1">
      <alignment wrapText="1"/>
    </xf>
    <xf numFmtId="0" fontId="37" fillId="3" borderId="1" xfId="0" applyFont="1" applyFill="1" applyBorder="1" applyAlignment="1">
      <alignment wrapText="1"/>
    </xf>
    <xf numFmtId="0" fontId="37" fillId="2" borderId="1" xfId="0" applyFont="1" applyFill="1" applyBorder="1"/>
    <xf numFmtId="0" fontId="37" fillId="3" borderId="1" xfId="0" applyFont="1" applyFill="1" applyBorder="1"/>
    <xf numFmtId="0" fontId="5" fillId="4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2" borderId="14" xfId="0" applyFont="1" applyFill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7" fillId="2" borderId="1" xfId="0" applyFont="1" applyFill="1" applyBorder="1" applyAlignment="1">
      <alignment wrapText="1"/>
    </xf>
    <xf numFmtId="0" fontId="38" fillId="3" borderId="1" xfId="0" applyFont="1" applyFill="1" applyBorder="1" applyAlignment="1">
      <alignment wrapText="1"/>
    </xf>
    <xf numFmtId="0" fontId="38" fillId="2" borderId="1" xfId="0" applyFont="1" applyFill="1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9" fillId="0" borderId="1" xfId="0" applyFont="1" applyBorder="1" applyAlignment="1">
      <alignment wrapText="1"/>
    </xf>
    <xf numFmtId="0" fontId="39" fillId="2" borderId="1" xfId="0" applyFont="1" applyFill="1" applyBorder="1"/>
    <xf numFmtId="0" fontId="41" fillId="3" borderId="1" xfId="0" applyFont="1" applyFill="1" applyBorder="1" applyAlignment="1">
      <alignment wrapText="1"/>
    </xf>
    <xf numFmtId="0" fontId="41" fillId="2" borderId="1" xfId="0" applyFont="1" applyFill="1" applyBorder="1" applyAlignment="1">
      <alignment wrapText="1"/>
    </xf>
    <xf numFmtId="0" fontId="39" fillId="2" borderId="1" xfId="0" applyFont="1" applyFill="1" applyBorder="1" applyAlignment="1">
      <alignment wrapText="1"/>
    </xf>
    <xf numFmtId="0" fontId="41" fillId="3" borderId="1" xfId="0" applyFont="1" applyFill="1" applyBorder="1"/>
    <xf numFmtId="0" fontId="39" fillId="2" borderId="1" xfId="0" applyFont="1" applyFill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164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left"/>
    </xf>
    <xf numFmtId="0" fontId="39" fillId="0" borderId="1" xfId="0" applyFont="1" applyBorder="1"/>
    <xf numFmtId="0" fontId="39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2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2" fillId="2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/>
    </xf>
    <xf numFmtId="0" fontId="41" fillId="0" borderId="1" xfId="0" applyFont="1" applyFill="1" applyBorder="1" applyAlignment="1">
      <alignment wrapText="1"/>
    </xf>
    <xf numFmtId="0" fontId="41" fillId="5" borderId="1" xfId="0" applyFont="1" applyFill="1" applyBorder="1" applyAlignment="1">
      <alignment wrapText="1"/>
    </xf>
    <xf numFmtId="0" fontId="36" fillId="0" borderId="1" xfId="0" applyFont="1" applyFill="1" applyBorder="1" applyAlignment="1">
      <alignment wrapText="1"/>
    </xf>
    <xf numFmtId="0" fontId="37" fillId="5" borderId="1" xfId="0" applyFont="1" applyFill="1" applyBorder="1" applyAlignment="1">
      <alignment wrapText="1"/>
    </xf>
    <xf numFmtId="0" fontId="37" fillId="0" borderId="1" xfId="0" applyFont="1" applyFill="1" applyBorder="1" applyAlignment="1">
      <alignment wrapText="1"/>
    </xf>
    <xf numFmtId="0" fontId="39" fillId="0" borderId="1" xfId="0" applyFont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wrapText="1"/>
    </xf>
    <xf numFmtId="2" fontId="19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17" fillId="0" borderId="0" xfId="0" applyFont="1"/>
    <xf numFmtId="0" fontId="23" fillId="2" borderId="1" xfId="0" applyFont="1" applyFill="1" applyBorder="1" applyAlignment="1">
      <alignment horizontal="center"/>
    </xf>
    <xf numFmtId="0" fontId="23" fillId="2" borderId="14" xfId="0" applyFont="1" applyFill="1" applyBorder="1" applyAlignment="1">
      <alignment horizontal="center"/>
    </xf>
    <xf numFmtId="0" fontId="17" fillId="2" borderId="1" xfId="0" applyFont="1" applyFill="1" applyBorder="1"/>
    <xf numFmtId="0" fontId="44" fillId="0" borderId="1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17" fillId="0" borderId="1" xfId="0" applyFont="1" applyFill="1" applyBorder="1" applyAlignment="1">
      <alignment wrapText="1"/>
    </xf>
    <xf numFmtId="0" fontId="45" fillId="0" borderId="1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0" fillId="0" borderId="0" xfId="0" applyFont="1"/>
    <xf numFmtId="0" fontId="46" fillId="0" borderId="14" xfId="0" applyFont="1" applyBorder="1" applyAlignment="1">
      <alignment horizontal="center" vertical="center" wrapText="1"/>
    </xf>
    <xf numFmtId="2" fontId="0" fillId="0" borderId="0" xfId="0" applyNumberFormat="1"/>
    <xf numFmtId="0" fontId="48" fillId="0" borderId="0" xfId="0" applyFont="1"/>
    <xf numFmtId="0" fontId="47" fillId="0" borderId="1" xfId="0" applyFont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wrapText="1"/>
    </xf>
    <xf numFmtId="0" fontId="50" fillId="2" borderId="1" xfId="0" applyFont="1" applyFill="1" applyBorder="1" applyAlignment="1">
      <alignment wrapText="1"/>
    </xf>
    <xf numFmtId="0" fontId="48" fillId="2" borderId="1" xfId="0" applyFont="1" applyFill="1" applyBorder="1" applyAlignment="1">
      <alignment wrapText="1"/>
    </xf>
    <xf numFmtId="0" fontId="50" fillId="3" borderId="1" xfId="0" applyFont="1" applyFill="1" applyBorder="1" applyAlignment="1">
      <alignment wrapText="1"/>
    </xf>
    <xf numFmtId="0" fontId="50" fillId="0" borderId="1" xfId="0" applyFont="1" applyFill="1" applyBorder="1" applyAlignment="1">
      <alignment wrapText="1"/>
    </xf>
    <xf numFmtId="0" fontId="48" fillId="2" borderId="1" xfId="0" applyFont="1" applyFill="1" applyBorder="1" applyAlignment="1">
      <alignment horizontal="center"/>
    </xf>
    <xf numFmtId="0" fontId="48" fillId="0" borderId="1" xfId="0" applyFont="1" applyBorder="1" applyAlignment="1">
      <alignment horizontal="center" vertical="center" wrapText="1"/>
    </xf>
    <xf numFmtId="2" fontId="49" fillId="0" borderId="1" xfId="0" applyNumberFormat="1" applyFont="1" applyBorder="1" applyAlignment="1">
      <alignment horizontal="center" vertical="center" wrapText="1"/>
    </xf>
    <xf numFmtId="0" fontId="48" fillId="2" borderId="5" xfId="0" applyFont="1" applyFill="1" applyBorder="1" applyAlignment="1">
      <alignment horizontal="center" vertical="center" wrapText="1"/>
    </xf>
    <xf numFmtId="0" fontId="50" fillId="3" borderId="1" xfId="0" applyFont="1" applyFill="1" applyBorder="1"/>
    <xf numFmtId="0" fontId="48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 wrapText="1"/>
    </xf>
    <xf numFmtId="2" fontId="47" fillId="0" borderId="1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" xfId="0" applyFont="1" applyBorder="1" applyAlignment="1">
      <alignment vertical="center" wrapText="1"/>
    </xf>
    <xf numFmtId="0" fontId="48" fillId="0" borderId="1" xfId="0" applyFont="1" applyBorder="1" applyAlignment="1">
      <alignment horizontal="left" vertical="center" wrapText="1"/>
    </xf>
    <xf numFmtId="2" fontId="48" fillId="0" borderId="0" xfId="0" applyNumberFormat="1" applyFont="1"/>
    <xf numFmtId="0" fontId="48" fillId="0" borderId="0" xfId="0" applyFont="1" applyAlignment="1">
      <alignment horizontal="center"/>
    </xf>
    <xf numFmtId="0" fontId="48" fillId="0" borderId="1" xfId="0" applyFont="1" applyBorder="1" applyAlignment="1">
      <alignment wrapText="1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6" fillId="3" borderId="1" xfId="0" applyFont="1" applyFill="1" applyBorder="1" applyAlignment="1">
      <alignment horizontal="center" wrapText="1"/>
    </xf>
    <xf numFmtId="0" fontId="3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9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0" fontId="37" fillId="3" borderId="1" xfId="0" applyFont="1" applyFill="1" applyBorder="1" applyAlignment="1">
      <alignment horizontal="center" wrapText="1"/>
    </xf>
    <xf numFmtId="0" fontId="39" fillId="0" borderId="1" xfId="0" applyFont="1" applyBorder="1" applyAlignment="1">
      <alignment vertical="center"/>
    </xf>
    <xf numFmtId="0" fontId="41" fillId="3" borderId="1" xfId="0" applyFont="1" applyFill="1" applyBorder="1" applyAlignment="1">
      <alignment horizontal="center" wrapText="1"/>
    </xf>
    <xf numFmtId="0" fontId="41" fillId="2" borderId="1" xfId="0" applyFont="1" applyFill="1" applyBorder="1" applyAlignment="1">
      <alignment horizontal="center" wrapText="1"/>
    </xf>
    <xf numFmtId="0" fontId="41" fillId="3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7" fillId="0" borderId="1" xfId="0" applyFont="1" applyFill="1" applyBorder="1"/>
    <xf numFmtId="0" fontId="39" fillId="2" borderId="1" xfId="0" applyFont="1" applyFill="1" applyBorder="1" applyAlignment="1">
      <alignment horizontal="center" wrapText="1"/>
    </xf>
    <xf numFmtId="0" fontId="19" fillId="0" borderId="4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48" fillId="0" borderId="3" xfId="0" applyFont="1" applyBorder="1" applyAlignment="1">
      <alignment vertical="top" wrapText="1"/>
    </xf>
    <xf numFmtId="0" fontId="48" fillId="0" borderId="2" xfId="0" applyFont="1" applyBorder="1" applyAlignment="1">
      <alignment vertical="center"/>
    </xf>
    <xf numFmtId="0" fontId="48" fillId="0" borderId="4" xfId="0" applyFont="1" applyBorder="1" applyAlignment="1">
      <alignment vertical="center"/>
    </xf>
    <xf numFmtId="0" fontId="48" fillId="0" borderId="0" xfId="0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9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/>
    </xf>
    <xf numFmtId="0" fontId="41" fillId="5" borderId="1" xfId="0" applyFont="1" applyFill="1" applyBorder="1"/>
    <xf numFmtId="0" fontId="16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2" fontId="40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9" fillId="0" borderId="1" xfId="0" applyFont="1" applyBorder="1" applyAlignment="1">
      <alignment horizontal="left" vertical="center" wrapText="1"/>
    </xf>
    <xf numFmtId="2" fontId="40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wrapText="1"/>
    </xf>
    <xf numFmtId="2" fontId="15" fillId="2" borderId="1" xfId="0" applyNumberFormat="1" applyFont="1" applyFill="1" applyBorder="1" applyAlignment="1">
      <alignment horizontal="center" vertical="center"/>
    </xf>
    <xf numFmtId="2" fontId="40" fillId="0" borderId="5" xfId="0" applyNumberFormat="1" applyFont="1" applyBorder="1" applyAlignment="1">
      <alignment horizontal="center" vertical="center" wrapText="1"/>
    </xf>
    <xf numFmtId="0" fontId="36" fillId="5" borderId="1" xfId="0" applyFont="1" applyFill="1" applyBorder="1"/>
    <xf numFmtId="0" fontId="36" fillId="5" borderId="1" xfId="0" applyFont="1" applyFill="1" applyBorder="1" applyAlignment="1">
      <alignment wrapText="1"/>
    </xf>
    <xf numFmtId="0" fontId="41" fillId="5" borderId="1" xfId="0" applyFont="1" applyFill="1" applyBorder="1" applyAlignment="1">
      <alignment horizontal="center" vertical="center"/>
    </xf>
    <xf numFmtId="0" fontId="43" fillId="5" borderId="1" xfId="0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59" fillId="3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60" fillId="3" borderId="1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43" fontId="35" fillId="3" borderId="1" xfId="1" applyNumberFormat="1" applyFont="1" applyFill="1" applyBorder="1" applyAlignment="1">
      <alignment horizontal="center" vertical="center" wrapText="1"/>
    </xf>
    <xf numFmtId="44" fontId="35" fillId="5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2" fontId="48" fillId="0" borderId="1" xfId="0" applyNumberFormat="1" applyFont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164" fontId="39" fillId="0" borderId="1" xfId="0" applyNumberFormat="1" applyFont="1" applyBorder="1" applyAlignment="1">
      <alignment horizontal="center" vertical="center" wrapText="1"/>
    </xf>
    <xf numFmtId="2" fontId="39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61" fillId="0" borderId="5" xfId="0" applyFont="1" applyBorder="1" applyAlignment="1">
      <alignment horizontal="left" vertical="center" wrapText="1"/>
    </xf>
    <xf numFmtId="0" fontId="61" fillId="0" borderId="1" xfId="0" applyFont="1" applyBorder="1" applyAlignment="1">
      <alignment horizontal="left" vertical="center" wrapText="1"/>
    </xf>
    <xf numFmtId="0" fontId="62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left" vertical="center" wrapText="1"/>
    </xf>
    <xf numFmtId="0" fontId="62" fillId="0" borderId="5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5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61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3" fillId="5" borderId="1" xfId="0" applyFont="1" applyFill="1" applyBorder="1"/>
    <xf numFmtId="0" fontId="63" fillId="5" borderId="1" xfId="0" applyFont="1" applyFill="1" applyBorder="1" applyAlignment="1">
      <alignment wrapText="1"/>
    </xf>
    <xf numFmtId="0" fontId="63" fillId="2" borderId="1" xfId="0" applyFont="1" applyFill="1" applyBorder="1" applyAlignment="1">
      <alignment wrapText="1"/>
    </xf>
    <xf numFmtId="0" fontId="63" fillId="2" borderId="1" xfId="0" applyFont="1" applyFill="1" applyBorder="1"/>
    <xf numFmtId="0" fontId="63" fillId="3" borderId="1" xfId="0" applyFont="1" applyFill="1" applyBorder="1" applyAlignment="1">
      <alignment wrapText="1"/>
    </xf>
    <xf numFmtId="0" fontId="63" fillId="3" borderId="1" xfId="0" applyFont="1" applyFill="1" applyBorder="1"/>
    <xf numFmtId="0" fontId="63" fillId="0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vertical="center" wrapText="1"/>
    </xf>
    <xf numFmtId="0" fontId="20" fillId="2" borderId="5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2" fontId="20" fillId="0" borderId="7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top" wrapText="1"/>
    </xf>
    <xf numFmtId="0" fontId="31" fillId="0" borderId="1" xfId="0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64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64" fillId="0" borderId="1" xfId="0" applyFont="1" applyBorder="1" applyAlignment="1">
      <alignment vertical="center" wrapText="1"/>
    </xf>
    <xf numFmtId="0" fontId="64" fillId="0" borderId="1" xfId="0" applyFont="1" applyBorder="1" applyAlignment="1">
      <alignment horizontal="left" vertical="center" wrapText="1"/>
    </xf>
    <xf numFmtId="0" fontId="64" fillId="0" borderId="1" xfId="0" applyFont="1" applyBorder="1" applyAlignment="1">
      <alignment horizontal="justify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38" fillId="5" borderId="1" xfId="0" applyFont="1" applyFill="1" applyBorder="1" applyAlignment="1">
      <alignment wrapText="1"/>
    </xf>
    <xf numFmtId="0" fontId="39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61" fillId="0" borderId="5" xfId="0" applyFont="1" applyBorder="1" applyAlignment="1">
      <alignment vertical="center" wrapText="1"/>
    </xf>
    <xf numFmtId="0" fontId="39" fillId="0" borderId="5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44" fontId="35" fillId="0" borderId="1" xfId="1" applyFont="1" applyFill="1" applyBorder="1" applyAlignment="1">
      <alignment horizontal="center" vertical="center" wrapText="1"/>
    </xf>
    <xf numFmtId="0" fontId="0" fillId="5" borderId="0" xfId="0" applyFill="1"/>
    <xf numFmtId="0" fontId="21" fillId="2" borderId="1" xfId="0" applyFont="1" applyFill="1" applyBorder="1" applyAlignment="1">
      <alignment horizontal="center" vertical="center" wrapText="1"/>
    </xf>
    <xf numFmtId="0" fontId="50" fillId="5" borderId="1" xfId="0" applyFont="1" applyFill="1" applyBorder="1" applyAlignment="1">
      <alignment wrapText="1"/>
    </xf>
    <xf numFmtId="0" fontId="19" fillId="0" borderId="1" xfId="0" applyFont="1" applyBorder="1" applyAlignment="1">
      <alignment horizontal="left" vertical="center"/>
    </xf>
    <xf numFmtId="0" fontId="21" fillId="0" borderId="5" xfId="0" applyFont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2" fontId="26" fillId="2" borderId="5" xfId="0" applyNumberFormat="1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2" fontId="25" fillId="0" borderId="5" xfId="0" applyNumberFormat="1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2" fontId="26" fillId="2" borderId="7" xfId="0" applyNumberFormat="1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center" wrapText="1"/>
    </xf>
    <xf numFmtId="1" fontId="26" fillId="2" borderId="5" xfId="0" applyNumberFormat="1" applyFont="1" applyFill="1" applyBorder="1" applyAlignment="1">
      <alignment horizontal="center" vertical="center" wrapText="1"/>
    </xf>
    <xf numFmtId="1" fontId="26" fillId="2" borderId="7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1" fontId="21" fillId="0" borderId="5" xfId="0" applyNumberFormat="1" applyFont="1" applyBorder="1" applyAlignment="1">
      <alignment horizontal="center" vertical="center" wrapText="1"/>
    </xf>
    <xf numFmtId="1" fontId="21" fillId="0" borderId="7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2" fontId="25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4" fontId="2" fillId="0" borderId="11" xfId="1" applyFont="1" applyBorder="1" applyAlignment="1">
      <alignment horizontal="center" vertical="center" wrapText="1"/>
    </xf>
    <xf numFmtId="44" fontId="2" fillId="0" borderId="12" xfId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44" fontId="2" fillId="0" borderId="1" xfId="1" applyFont="1" applyBorder="1" applyAlignment="1">
      <alignment horizontal="center" vertical="center" wrapText="1"/>
    </xf>
    <xf numFmtId="0" fontId="57" fillId="0" borderId="2" xfId="0" applyFont="1" applyBorder="1" applyAlignment="1">
      <alignment horizontal="center" vertical="center"/>
    </xf>
    <xf numFmtId="0" fontId="57" fillId="0" borderId="3" xfId="0" applyFont="1" applyBorder="1" applyAlignment="1">
      <alignment horizontal="center" vertical="center"/>
    </xf>
    <xf numFmtId="0" fontId="57" fillId="0" borderId="4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/>
    </xf>
    <xf numFmtId="0" fontId="39" fillId="2" borderId="6" xfId="0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left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164" fontId="40" fillId="0" borderId="1" xfId="0" applyNumberFormat="1" applyFont="1" applyBorder="1" applyAlignment="1">
      <alignment horizontal="center" vertical="center" wrapText="1"/>
    </xf>
    <xf numFmtId="2" fontId="39" fillId="0" borderId="1" xfId="0" applyNumberFormat="1" applyFont="1" applyBorder="1" applyAlignment="1">
      <alignment horizontal="center" vertical="center" wrapText="1"/>
    </xf>
    <xf numFmtId="2" fontId="40" fillId="0" borderId="1" xfId="0" applyNumberFormat="1" applyFont="1" applyBorder="1" applyAlignment="1">
      <alignment horizontal="center" vertical="center" wrapText="1"/>
    </xf>
    <xf numFmtId="164" fontId="39" fillId="0" borderId="1" xfId="0" applyNumberFormat="1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9" fillId="2" borderId="14" xfId="0" applyFont="1" applyFill="1" applyBorder="1" applyAlignment="1">
      <alignment horizontal="left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44" fontId="23" fillId="0" borderId="1" xfId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wrapText="1"/>
    </xf>
    <xf numFmtId="0" fontId="2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58" fillId="0" borderId="2" xfId="0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0" fontId="58" fillId="0" borderId="4" xfId="0" applyFon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3" fillId="0" borderId="1" xfId="0" applyFont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52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vertical="center"/>
    </xf>
    <xf numFmtId="0" fontId="0" fillId="0" borderId="14" xfId="0" applyBorder="1" applyAlignment="1">
      <alignment horizontal="left" wrapText="1"/>
    </xf>
    <xf numFmtId="2" fontId="21" fillId="2" borderId="1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3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64" fillId="0" borderId="1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5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64" fillId="2" borderId="5" xfId="0" applyFont="1" applyFill="1" applyBorder="1" applyAlignment="1">
      <alignment horizontal="center" vertical="center" wrapText="1"/>
    </xf>
    <xf numFmtId="0" fontId="64" fillId="2" borderId="6" xfId="0" applyFont="1" applyFill="1" applyBorder="1" applyAlignment="1">
      <alignment horizontal="center" vertical="center" wrapText="1"/>
    </xf>
    <xf numFmtId="0" fontId="64" fillId="2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48" fillId="2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8" fillId="2" borderId="5" xfId="0" applyFont="1" applyFill="1" applyBorder="1" applyAlignment="1">
      <alignment horizontal="center" vertical="center" wrapText="1"/>
    </xf>
    <xf numFmtId="0" fontId="48" fillId="2" borderId="6" xfId="0" applyFont="1" applyFill="1" applyBorder="1" applyAlignment="1">
      <alignment horizontal="center" vertical="center" wrapText="1"/>
    </xf>
    <xf numFmtId="0" fontId="48" fillId="2" borderId="7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/>
    </xf>
    <xf numFmtId="0" fontId="55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 vertical="center"/>
    </xf>
    <xf numFmtId="44" fontId="47" fillId="0" borderId="1" xfId="1" applyFont="1" applyBorder="1" applyAlignment="1">
      <alignment horizontal="center" vertical="center" wrapText="1"/>
    </xf>
    <xf numFmtId="2" fontId="47" fillId="0" borderId="1" xfId="0" applyNumberFormat="1" applyFont="1" applyBorder="1" applyAlignment="1">
      <alignment horizontal="center" vertical="center" wrapText="1"/>
    </xf>
    <xf numFmtId="0" fontId="47" fillId="0" borderId="1" xfId="0" applyFont="1" applyBorder="1" applyAlignment="1">
      <alignment horizontal="left" vertical="center" wrapText="1"/>
    </xf>
    <xf numFmtId="0" fontId="47" fillId="0" borderId="2" xfId="0" applyFont="1" applyBorder="1" applyAlignment="1">
      <alignment horizontal="left" vertical="center"/>
    </xf>
    <xf numFmtId="0" fontId="47" fillId="0" borderId="3" xfId="0" applyFont="1" applyBorder="1" applyAlignment="1">
      <alignment horizontal="left" vertical="center"/>
    </xf>
    <xf numFmtId="0" fontId="47" fillId="0" borderId="4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top" wrapText="1"/>
    </xf>
    <xf numFmtId="0" fontId="48" fillId="0" borderId="3" xfId="0" applyFont="1" applyBorder="1" applyAlignment="1">
      <alignment horizontal="left" vertical="top" wrapText="1"/>
    </xf>
    <xf numFmtId="0" fontId="48" fillId="0" borderId="4" xfId="0" applyFont="1" applyBorder="1" applyAlignment="1">
      <alignment horizontal="left" vertical="top" wrapText="1"/>
    </xf>
    <xf numFmtId="0" fontId="48" fillId="0" borderId="1" xfId="0" applyFont="1" applyBorder="1" applyAlignment="1">
      <alignment horizontal="center" vertical="center" wrapText="1"/>
    </xf>
    <xf numFmtId="2" fontId="48" fillId="0" borderId="1" xfId="0" applyNumberFormat="1" applyFont="1" applyBorder="1" applyAlignment="1">
      <alignment horizontal="center" vertical="center" wrapText="1"/>
    </xf>
    <xf numFmtId="2" fontId="49" fillId="0" borderId="1" xfId="0" applyNumberFormat="1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wrapText="1"/>
    </xf>
    <xf numFmtId="0" fontId="48" fillId="0" borderId="4" xfId="0" applyFont="1" applyBorder="1" applyAlignment="1">
      <alignment horizontal="center" wrapText="1"/>
    </xf>
    <xf numFmtId="0" fontId="48" fillId="0" borderId="2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48" fillId="2" borderId="5" xfId="0" applyFont="1" applyFill="1" applyBorder="1" applyAlignment="1">
      <alignment horizontal="center" wrapText="1"/>
    </xf>
    <xf numFmtId="0" fontId="48" fillId="2" borderId="7" xfId="0" applyFont="1" applyFill="1" applyBorder="1" applyAlignment="1">
      <alignment horizontal="center" wrapText="1"/>
    </xf>
    <xf numFmtId="0" fontId="48" fillId="2" borderId="5" xfId="0" applyFont="1" applyFill="1" applyBorder="1" applyAlignment="1">
      <alignment horizontal="center" vertical="center"/>
    </xf>
    <xf numFmtId="0" fontId="48" fillId="2" borderId="6" xfId="0" applyFont="1" applyFill="1" applyBorder="1" applyAlignment="1">
      <alignment horizontal="center" vertical="center"/>
    </xf>
    <xf numFmtId="0" fontId="48" fillId="2" borderId="7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 wrapText="1"/>
    </xf>
    <xf numFmtId="0" fontId="51" fillId="0" borderId="1" xfId="0" applyFont="1" applyBorder="1" applyAlignment="1">
      <alignment horizontal="center" vertical="center" wrapText="1"/>
    </xf>
    <xf numFmtId="2" fontId="65" fillId="2" borderId="1" xfId="0" applyNumberFormat="1" applyFont="1" applyFill="1" applyBorder="1" applyAlignment="1">
      <alignment horizontal="center" vertical="center" wrapText="1"/>
    </xf>
    <xf numFmtId="2" fontId="65" fillId="2" borderId="5" xfId="0" applyNumberFormat="1" applyFont="1" applyFill="1" applyBorder="1" applyAlignment="1">
      <alignment horizontal="center" vertical="center" wrapText="1"/>
    </xf>
    <xf numFmtId="2" fontId="65" fillId="2" borderId="6" xfId="0" applyNumberFormat="1" applyFont="1" applyFill="1" applyBorder="1" applyAlignment="1">
      <alignment horizontal="center" vertical="center" wrapText="1"/>
    </xf>
    <xf numFmtId="2" fontId="65" fillId="2" borderId="7" xfId="0" applyNumberFormat="1" applyFont="1" applyFill="1" applyBorder="1" applyAlignment="1">
      <alignment horizontal="center" vertical="center" wrapText="1"/>
    </xf>
    <xf numFmtId="2" fontId="66" fillId="2" borderId="1" xfId="0" applyNumberFormat="1" applyFont="1" applyFill="1" applyBorder="1" applyAlignment="1">
      <alignment horizontal="center" vertical="center" wrapText="1"/>
    </xf>
    <xf numFmtId="2" fontId="66" fillId="2" borderId="5" xfId="0" applyNumberFormat="1" applyFont="1" applyFill="1" applyBorder="1" applyAlignment="1">
      <alignment horizontal="center" vertical="center" wrapText="1"/>
    </xf>
    <xf numFmtId="2" fontId="66" fillId="2" borderId="6" xfId="0" applyNumberFormat="1" applyFont="1" applyFill="1" applyBorder="1" applyAlignment="1">
      <alignment horizontal="center" vertical="center" wrapText="1"/>
    </xf>
    <xf numFmtId="2" fontId="66" fillId="2" borderId="7" xfId="0" applyNumberFormat="1" applyFont="1" applyFill="1" applyBorder="1" applyAlignment="1">
      <alignment horizontal="center" vertical="center" wrapText="1"/>
    </xf>
    <xf numFmtId="0" fontId="67" fillId="2" borderId="5" xfId="0" applyFont="1" applyFill="1" applyBorder="1" applyAlignment="1">
      <alignment horizontal="center" vertical="center" wrapText="1"/>
    </xf>
    <xf numFmtId="0" fontId="67" fillId="2" borderId="6" xfId="0" applyFont="1" applyFill="1" applyBorder="1" applyAlignment="1">
      <alignment horizontal="center" vertical="center" wrapText="1"/>
    </xf>
    <xf numFmtId="0" fontId="67" fillId="2" borderId="7" xfId="0" applyFont="1" applyFill="1" applyBorder="1" applyAlignment="1">
      <alignment horizontal="center" vertical="center" wrapText="1"/>
    </xf>
    <xf numFmtId="0" fontId="67" fillId="2" borderId="1" xfId="0" applyFont="1" applyFill="1" applyBorder="1" applyAlignment="1">
      <alignment horizontal="center" vertical="center" wrapText="1"/>
    </xf>
    <xf numFmtId="2" fontId="67" fillId="2" borderId="1" xfId="0" applyNumberFormat="1" applyFont="1" applyFill="1" applyBorder="1" applyAlignment="1">
      <alignment horizontal="center" vertical="center" wrapText="1"/>
    </xf>
    <xf numFmtId="165" fontId="67" fillId="2" borderId="1" xfId="0" applyNumberFormat="1" applyFont="1" applyFill="1" applyBorder="1" applyAlignment="1">
      <alignment horizontal="center" vertical="center" wrapText="1"/>
    </xf>
    <xf numFmtId="0" fontId="67" fillId="2" borderId="1" xfId="0" applyFont="1" applyFill="1" applyBorder="1" applyAlignment="1">
      <alignment vertical="center" wrapText="1"/>
    </xf>
    <xf numFmtId="2" fontId="67" fillId="2" borderId="5" xfId="0" applyNumberFormat="1" applyFont="1" applyFill="1" applyBorder="1" applyAlignment="1">
      <alignment horizontal="center" vertical="center" wrapText="1"/>
    </xf>
    <xf numFmtId="2" fontId="67" fillId="2" borderId="6" xfId="0" applyNumberFormat="1" applyFont="1" applyFill="1" applyBorder="1" applyAlignment="1">
      <alignment horizontal="center" vertical="center" wrapText="1"/>
    </xf>
    <xf numFmtId="2" fontId="67" fillId="2" borderId="7" xfId="0" applyNumberFormat="1" applyFont="1" applyFill="1" applyBorder="1" applyAlignment="1">
      <alignment horizontal="center" vertical="center" wrapText="1"/>
    </xf>
    <xf numFmtId="2" fontId="68" fillId="2" borderId="5" xfId="0" applyNumberFormat="1" applyFont="1" applyFill="1" applyBorder="1" applyAlignment="1">
      <alignment horizontal="center" vertical="center" wrapText="1"/>
    </xf>
    <xf numFmtId="2" fontId="68" fillId="2" borderId="6" xfId="0" applyNumberFormat="1" applyFont="1" applyFill="1" applyBorder="1" applyAlignment="1">
      <alignment horizontal="center" vertical="center" wrapText="1"/>
    </xf>
    <xf numFmtId="2" fontId="68" fillId="2" borderId="7" xfId="0" applyNumberFormat="1" applyFont="1" applyFill="1" applyBorder="1" applyAlignment="1">
      <alignment horizontal="center" vertical="center" wrapText="1"/>
    </xf>
    <xf numFmtId="0" fontId="68" fillId="2" borderId="5" xfId="0" applyFont="1" applyFill="1" applyBorder="1" applyAlignment="1">
      <alignment horizontal="center" vertical="center" wrapText="1"/>
    </xf>
    <xf numFmtId="0" fontId="68" fillId="2" borderId="6" xfId="0" applyFont="1" applyFill="1" applyBorder="1" applyAlignment="1">
      <alignment horizontal="center" vertical="center" wrapText="1"/>
    </xf>
    <xf numFmtId="0" fontId="68" fillId="2" borderId="7" xfId="0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 wrapText="1"/>
    </xf>
    <xf numFmtId="2" fontId="68" fillId="2" borderId="1" xfId="0" applyNumberFormat="1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vertical="center"/>
    </xf>
    <xf numFmtId="0" fontId="66" fillId="0" borderId="5" xfId="0" applyFont="1" applyBorder="1" applyAlignment="1">
      <alignment horizontal="center" vertical="center" wrapText="1"/>
    </xf>
    <xf numFmtId="0" fontId="66" fillId="0" borderId="7" xfId="0" applyFont="1" applyBorder="1" applyAlignment="1">
      <alignment horizontal="center" vertical="center" wrapText="1"/>
    </xf>
    <xf numFmtId="2" fontId="66" fillId="0" borderId="1" xfId="0" applyNumberFormat="1" applyFont="1" applyBorder="1" applyAlignment="1">
      <alignment horizontal="center" vertical="center" wrapText="1"/>
    </xf>
    <xf numFmtId="2" fontId="66" fillId="0" borderId="5" xfId="0" applyNumberFormat="1" applyFont="1" applyBorder="1" applyAlignment="1">
      <alignment horizontal="center" vertical="center" wrapText="1"/>
    </xf>
    <xf numFmtId="2" fontId="66" fillId="0" borderId="6" xfId="0" applyNumberFormat="1" applyFont="1" applyBorder="1" applyAlignment="1">
      <alignment horizontal="center" vertical="center" wrapText="1"/>
    </xf>
    <xf numFmtId="2" fontId="66" fillId="0" borderId="7" xfId="0" applyNumberFormat="1" applyFont="1" applyBorder="1" applyAlignment="1">
      <alignment horizontal="center" vertical="center" wrapText="1"/>
    </xf>
    <xf numFmtId="0" fontId="66" fillId="0" borderId="5" xfId="0" applyFont="1" applyFill="1" applyBorder="1" applyAlignment="1">
      <alignment horizontal="center" vertical="center" wrapText="1"/>
    </xf>
    <xf numFmtId="0" fontId="66" fillId="0" borderId="6" xfId="0" applyFont="1" applyFill="1" applyBorder="1" applyAlignment="1">
      <alignment horizontal="center" vertical="center" wrapText="1"/>
    </xf>
    <xf numFmtId="0" fontId="66" fillId="0" borderId="7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33"/>
  <sheetViews>
    <sheetView tabSelected="1" view="pageBreakPreview" topLeftCell="A2" zoomScale="89" zoomScaleSheetLayoutView="89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O7" sqref="O7:O8"/>
    </sheetView>
  </sheetViews>
  <sheetFormatPr defaultRowHeight="15"/>
  <cols>
    <col min="1" max="1" width="4.140625" style="127" customWidth="1"/>
    <col min="2" max="2" width="15.140625" style="127" customWidth="1"/>
    <col min="3" max="3" width="22.140625" customWidth="1"/>
    <col min="4" max="5" width="5.7109375" customWidth="1"/>
    <col min="6" max="6" width="10.7109375" customWidth="1"/>
    <col min="7" max="8" width="5.7109375" customWidth="1"/>
    <col min="9" max="9" width="10.7109375" customWidth="1"/>
    <col min="10" max="10" width="6.5703125" hidden="1" customWidth="1"/>
    <col min="11" max="18" width="4.7109375" customWidth="1"/>
    <col min="19" max="21" width="5.7109375" customWidth="1"/>
    <col min="22" max="22" width="10.7109375" customWidth="1"/>
    <col min="23" max="23" width="12.5703125" customWidth="1"/>
    <col min="24" max="24" width="9.140625" hidden="1" customWidth="1"/>
  </cols>
  <sheetData>
    <row r="2" spans="1:25" ht="18.75">
      <c r="A2" s="371" t="s">
        <v>19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</row>
    <row r="3" spans="1:25">
      <c r="A3" s="343" t="s">
        <v>958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185" t="s">
        <v>1192</v>
      </c>
      <c r="W3" s="184"/>
    </row>
    <row r="4" spans="1:25" ht="15" customHeight="1">
      <c r="A4" s="370" t="s">
        <v>0</v>
      </c>
      <c r="B4" s="370" t="s">
        <v>22</v>
      </c>
      <c r="C4" s="370" t="s">
        <v>23</v>
      </c>
      <c r="D4" s="374" t="s">
        <v>24</v>
      </c>
      <c r="E4" s="375"/>
      <c r="F4" s="381"/>
      <c r="G4" s="374" t="s">
        <v>27</v>
      </c>
      <c r="H4" s="375"/>
      <c r="I4" s="381"/>
      <c r="J4" s="378" t="s">
        <v>20</v>
      </c>
      <c r="K4" s="382" t="s">
        <v>16</v>
      </c>
      <c r="L4" s="382"/>
      <c r="M4" s="382"/>
      <c r="N4" s="382"/>
      <c r="O4" s="382"/>
      <c r="P4" s="382"/>
      <c r="Q4" s="382"/>
      <c r="R4" s="383"/>
      <c r="S4" s="384" t="s">
        <v>32</v>
      </c>
      <c r="T4" s="382"/>
      <c r="U4" s="383"/>
      <c r="V4" s="385" t="s">
        <v>39</v>
      </c>
      <c r="W4" s="388" t="s">
        <v>14</v>
      </c>
    </row>
    <row r="5" spans="1:25" ht="22.5" customHeight="1">
      <c r="A5" s="370"/>
      <c r="B5" s="370"/>
      <c r="C5" s="370"/>
      <c r="D5" s="376" t="s">
        <v>25</v>
      </c>
      <c r="E5" s="376" t="s">
        <v>28</v>
      </c>
      <c r="F5" s="376" t="s">
        <v>26</v>
      </c>
      <c r="G5" s="376" t="s">
        <v>25</v>
      </c>
      <c r="H5" s="376" t="s">
        <v>28</v>
      </c>
      <c r="I5" s="376" t="s">
        <v>26</v>
      </c>
      <c r="J5" s="379"/>
      <c r="K5" s="391" t="s">
        <v>15</v>
      </c>
      <c r="L5" s="376" t="s">
        <v>10</v>
      </c>
      <c r="M5" s="376" t="s">
        <v>9</v>
      </c>
      <c r="N5" s="374" t="s">
        <v>17</v>
      </c>
      <c r="O5" s="375"/>
      <c r="P5" s="374" t="s">
        <v>18</v>
      </c>
      <c r="Q5" s="375"/>
      <c r="R5" s="376" t="s">
        <v>13</v>
      </c>
      <c r="S5" s="372" t="s">
        <v>7</v>
      </c>
      <c r="T5" s="372" t="s">
        <v>31</v>
      </c>
      <c r="U5" s="372" t="s">
        <v>8</v>
      </c>
      <c r="V5" s="386"/>
      <c r="W5" s="389"/>
    </row>
    <row r="6" spans="1:25" ht="49.5" customHeight="1">
      <c r="A6" s="370"/>
      <c r="B6" s="370"/>
      <c r="C6" s="370"/>
      <c r="D6" s="377"/>
      <c r="E6" s="377"/>
      <c r="F6" s="377"/>
      <c r="G6" s="377"/>
      <c r="H6" s="377"/>
      <c r="I6" s="377"/>
      <c r="J6" s="380"/>
      <c r="K6" s="392"/>
      <c r="L6" s="377"/>
      <c r="M6" s="377"/>
      <c r="N6" s="286" t="s">
        <v>11</v>
      </c>
      <c r="O6" s="286" t="s">
        <v>12</v>
      </c>
      <c r="P6" s="286" t="s">
        <v>11</v>
      </c>
      <c r="Q6" s="286" t="s">
        <v>12</v>
      </c>
      <c r="R6" s="377"/>
      <c r="S6" s="373"/>
      <c r="T6" s="373"/>
      <c r="U6" s="373"/>
      <c r="V6" s="387"/>
      <c r="W6" s="390"/>
      <c r="X6" t="s">
        <v>838</v>
      </c>
    </row>
    <row r="7" spans="1:25" ht="50.1" customHeight="1">
      <c r="A7" s="395">
        <v>1</v>
      </c>
      <c r="B7" s="347" t="s">
        <v>1037</v>
      </c>
      <c r="C7" s="18" t="s">
        <v>955</v>
      </c>
      <c r="D7" s="352">
        <f>'Patna (East)'!A63</f>
        <v>23</v>
      </c>
      <c r="E7" s="352">
        <f>'Patna (East)'!E67</f>
        <v>59</v>
      </c>
      <c r="F7" s="352">
        <f>'Patna (East)'!H67</f>
        <v>2945.3146666666667</v>
      </c>
      <c r="G7" s="347">
        <f>D7</f>
        <v>23</v>
      </c>
      <c r="H7" s="352">
        <f>E7</f>
        <v>59</v>
      </c>
      <c r="I7" s="355">
        <f>F7</f>
        <v>2945.3146666666667</v>
      </c>
      <c r="J7" s="20"/>
      <c r="K7" s="347">
        <f>'Patna (East)'!L67</f>
        <v>1</v>
      </c>
      <c r="L7" s="347">
        <f>'Patna (East)'!M67</f>
        <v>2</v>
      </c>
      <c r="M7" s="347">
        <f>'Patna (East)'!N67</f>
        <v>2</v>
      </c>
      <c r="N7" s="347">
        <f>'Patna (East)'!O67</f>
        <v>1</v>
      </c>
      <c r="O7" s="347">
        <f>'Patna (East)'!P67</f>
        <v>8</v>
      </c>
      <c r="P7" s="347">
        <f>'Patna (East)'!Q67</f>
        <v>1</v>
      </c>
      <c r="Q7" s="347">
        <f>'Patna (East)'!R67</f>
        <v>1</v>
      </c>
      <c r="R7" s="347">
        <f>'Patna (East)'!S67</f>
        <v>13</v>
      </c>
      <c r="S7" s="349">
        <f>'Patna (East)'!I67</f>
        <v>9</v>
      </c>
      <c r="T7" s="349">
        <f>K7+L7+M7+N7+O7+P7+Q7+R7</f>
        <v>29</v>
      </c>
      <c r="U7" s="349">
        <f>'Patna (East)'!T67</f>
        <v>21</v>
      </c>
      <c r="V7" s="351">
        <f>'Patna (East)'!U67</f>
        <v>1472.99</v>
      </c>
      <c r="W7" s="367"/>
      <c r="X7">
        <f>H7-S7-T7-U7</f>
        <v>0</v>
      </c>
      <c r="Y7" s="346"/>
    </row>
    <row r="8" spans="1:25" ht="36">
      <c r="A8" s="396"/>
      <c r="B8" s="397"/>
      <c r="C8" s="27" t="s">
        <v>37</v>
      </c>
      <c r="D8" s="353"/>
      <c r="E8" s="353"/>
      <c r="F8" s="353"/>
      <c r="G8" s="348"/>
      <c r="H8" s="353"/>
      <c r="I8" s="356"/>
      <c r="J8" s="20"/>
      <c r="K8" s="348"/>
      <c r="L8" s="348"/>
      <c r="M8" s="348"/>
      <c r="N8" s="348"/>
      <c r="O8" s="348"/>
      <c r="P8" s="348"/>
      <c r="Q8" s="348"/>
      <c r="R8" s="348"/>
      <c r="S8" s="350"/>
      <c r="T8" s="350"/>
      <c r="U8" s="350"/>
      <c r="V8" s="357"/>
      <c r="W8" s="368"/>
      <c r="X8">
        <f>H8-S8-T8-U8</f>
        <v>0</v>
      </c>
      <c r="Y8" s="346"/>
    </row>
    <row r="9" spans="1:25" ht="54.95" customHeight="1">
      <c r="A9" s="395">
        <v>2</v>
      </c>
      <c r="B9" s="347" t="s">
        <v>1038</v>
      </c>
      <c r="C9" s="18" t="s">
        <v>1034</v>
      </c>
      <c r="D9" s="352">
        <f>'Patna (West)'!A55</f>
        <v>29</v>
      </c>
      <c r="E9" s="352">
        <f>'Patna (West)'!E56</f>
        <v>48</v>
      </c>
      <c r="F9" s="354">
        <f>'Patna (West)'!H56</f>
        <v>2426.355</v>
      </c>
      <c r="G9" s="347">
        <f>D9-4</f>
        <v>25</v>
      </c>
      <c r="H9" s="352">
        <f>E9-('Patna (West)'!E30+'Patna (West)'!E31)</f>
        <v>46</v>
      </c>
      <c r="I9" s="355">
        <f>F9-('Patna (West)'!H24+'Patna (West)'!H26+'Patna (West)'!H27+'Patna (West)'!H28)</f>
        <v>2014.115</v>
      </c>
      <c r="J9" s="20"/>
      <c r="K9" s="347">
        <f>'Patna (West)'!L56</f>
        <v>0</v>
      </c>
      <c r="L9" s="347">
        <f>'Patna (West)'!M56</f>
        <v>4</v>
      </c>
      <c r="M9" s="347">
        <f>'Patna (West)'!N56</f>
        <v>0</v>
      </c>
      <c r="N9" s="347">
        <f>'Patna (West)'!O56</f>
        <v>0</v>
      </c>
      <c r="O9" s="347">
        <f>'Patna (West)'!P56</f>
        <v>4</v>
      </c>
      <c r="P9" s="347">
        <f>'Patna (West)'!Q56</f>
        <v>3</v>
      </c>
      <c r="Q9" s="347">
        <f>'Patna (West)'!R56</f>
        <v>6</v>
      </c>
      <c r="R9" s="347">
        <f>'Patna (West)'!S56</f>
        <v>11</v>
      </c>
      <c r="S9" s="349">
        <f>'Patna (West)'!I56</f>
        <v>13</v>
      </c>
      <c r="T9" s="349">
        <f>K9+L9+M9+N9+O9+P9+Q9+R9</f>
        <v>28</v>
      </c>
      <c r="U9" s="349">
        <f>'Patna (West)'!T56</f>
        <v>5</v>
      </c>
      <c r="V9" s="351">
        <f>'Patna (West)'!U56</f>
        <v>827.98</v>
      </c>
      <c r="W9" s="367"/>
      <c r="X9">
        <f>H9-S9-T9-U9</f>
        <v>0</v>
      </c>
      <c r="Y9" s="346"/>
    </row>
    <row r="10" spans="1:25" ht="36">
      <c r="A10" s="396"/>
      <c r="B10" s="397"/>
      <c r="C10" s="27" t="s">
        <v>37</v>
      </c>
      <c r="D10" s="353"/>
      <c r="E10" s="353"/>
      <c r="F10" s="353"/>
      <c r="G10" s="348"/>
      <c r="H10" s="353"/>
      <c r="I10" s="356"/>
      <c r="J10" s="20"/>
      <c r="K10" s="348"/>
      <c r="L10" s="348"/>
      <c r="M10" s="348"/>
      <c r="N10" s="348"/>
      <c r="O10" s="348"/>
      <c r="P10" s="348"/>
      <c r="Q10" s="348"/>
      <c r="R10" s="348"/>
      <c r="S10" s="350"/>
      <c r="T10" s="350"/>
      <c r="U10" s="350"/>
      <c r="V10" s="357"/>
      <c r="W10" s="368"/>
      <c r="X10">
        <f t="shared" ref="X10:X29" si="0">H10-S10-T10-U10</f>
        <v>0</v>
      </c>
      <c r="Y10" s="346"/>
    </row>
    <row r="11" spans="1:25" ht="36.75" customHeight="1">
      <c r="A11" s="395">
        <v>3</v>
      </c>
      <c r="B11" s="347" t="s">
        <v>1039</v>
      </c>
      <c r="C11" s="28" t="s">
        <v>949</v>
      </c>
      <c r="D11" s="352">
        <f>Magadh!A69</f>
        <v>35</v>
      </c>
      <c r="E11" s="352">
        <f>Magadh!E70</f>
        <v>62</v>
      </c>
      <c r="F11" s="354">
        <f>Magadh!H70</f>
        <v>2164.62</v>
      </c>
      <c r="G11" s="347">
        <f>D11-6</f>
        <v>29</v>
      </c>
      <c r="H11" s="352">
        <f>E11-(Magadh!E13+Magadh!E24)</f>
        <v>60</v>
      </c>
      <c r="I11" s="355">
        <f>F11-(Magadh!H12+Magadh!H20+Magadh!H24+Magadh!H35+Magadh!H38+Magadh!H51)</f>
        <v>1762.5</v>
      </c>
      <c r="J11" s="20"/>
      <c r="K11" s="365">
        <f>Magadh!L70</f>
        <v>1</v>
      </c>
      <c r="L11" s="365">
        <f>Magadh!M70</f>
        <v>4</v>
      </c>
      <c r="M11" s="365">
        <f>Magadh!N70</f>
        <v>2</v>
      </c>
      <c r="N11" s="365">
        <f>Magadh!O70</f>
        <v>3</v>
      </c>
      <c r="O11" s="365">
        <f>Magadh!P70</f>
        <v>12</v>
      </c>
      <c r="P11" s="365">
        <f>Magadh!Q70</f>
        <v>0</v>
      </c>
      <c r="Q11" s="365">
        <f>Magadh!R70</f>
        <v>7</v>
      </c>
      <c r="R11" s="365">
        <f>Magadh!S70</f>
        <v>4</v>
      </c>
      <c r="S11" s="349">
        <f>Magadh!I70</f>
        <v>13</v>
      </c>
      <c r="T11" s="360">
        <f>K11+L11+M11+N11+O11+P11+Q11+R11</f>
        <v>33</v>
      </c>
      <c r="U11" s="360">
        <f>Magadh!T70</f>
        <v>14</v>
      </c>
      <c r="V11" s="349">
        <f>Magadh!U70</f>
        <v>1063.02</v>
      </c>
      <c r="W11" s="347"/>
      <c r="X11">
        <f>H11-S11-T11-U11</f>
        <v>0</v>
      </c>
      <c r="Y11" s="346"/>
    </row>
    <row r="12" spans="1:25" ht="36">
      <c r="A12" s="396"/>
      <c r="B12" s="397"/>
      <c r="C12" s="27" t="s">
        <v>37</v>
      </c>
      <c r="D12" s="353"/>
      <c r="E12" s="353"/>
      <c r="F12" s="353"/>
      <c r="G12" s="348"/>
      <c r="H12" s="353"/>
      <c r="I12" s="356"/>
      <c r="J12" s="19"/>
      <c r="K12" s="348"/>
      <c r="L12" s="348"/>
      <c r="M12" s="348"/>
      <c r="N12" s="348"/>
      <c r="O12" s="348"/>
      <c r="P12" s="348"/>
      <c r="Q12" s="348"/>
      <c r="R12" s="348"/>
      <c r="S12" s="350"/>
      <c r="T12" s="350"/>
      <c r="U12" s="350"/>
      <c r="V12" s="350"/>
      <c r="W12" s="348"/>
      <c r="X12">
        <f t="shared" si="0"/>
        <v>0</v>
      </c>
      <c r="Y12" s="346"/>
    </row>
    <row r="13" spans="1:25" ht="54.95" customHeight="1">
      <c r="A13" s="395">
        <v>4</v>
      </c>
      <c r="B13" s="363" t="s">
        <v>1040</v>
      </c>
      <c r="C13" s="18" t="s">
        <v>1036</v>
      </c>
      <c r="D13" s="352">
        <f>Bhagalpur!A28</f>
        <v>17</v>
      </c>
      <c r="E13" s="352">
        <f>Bhagalpur!E31</f>
        <v>23</v>
      </c>
      <c r="F13" s="354">
        <f>Bhagalpur!H8+Bhagalpur!H9+Bhagalpur!H10+Bhagalpur!H11+Bhagalpur!H12+Bhagalpur!H13+Bhagalpur!H14+Bhagalpur!H15+Bhagalpur!H16+Bhagalpur!H17+Bhagalpur!H21+Bhagalpur!H23+Bhagalpur!H28</f>
        <v>966.55112000000008</v>
      </c>
      <c r="G13" s="347">
        <f>D13-3</f>
        <v>14</v>
      </c>
      <c r="H13" s="352">
        <f>E13-(Bhagalpur!E8+Bhagalpur!E12+Bhagalpur!E15)</f>
        <v>20</v>
      </c>
      <c r="I13" s="355">
        <f>F13-(Bhagalpur!H8+Bhagalpur!H12+Bhagalpur!H15)</f>
        <v>809.67112000000009</v>
      </c>
      <c r="J13" s="20"/>
      <c r="K13" s="347">
        <f>Bhagalpur!L31</f>
        <v>3</v>
      </c>
      <c r="L13" s="347">
        <f>Bhagalpur!M31</f>
        <v>0</v>
      </c>
      <c r="M13" s="347">
        <f>Bhagalpur!N31</f>
        <v>1</v>
      </c>
      <c r="N13" s="347">
        <f>Bhagalpur!O31</f>
        <v>3</v>
      </c>
      <c r="O13" s="347">
        <f>Bhagalpur!P31</f>
        <v>3</v>
      </c>
      <c r="P13" s="347">
        <f>Bhagalpur!Q31</f>
        <v>0</v>
      </c>
      <c r="Q13" s="347">
        <f>Bhagalpur!R31</f>
        <v>3</v>
      </c>
      <c r="R13" s="347">
        <f>Bhagalpur!S31</f>
        <v>0</v>
      </c>
      <c r="S13" s="349">
        <f>Bhagalpur!I31</f>
        <v>2</v>
      </c>
      <c r="T13" s="349">
        <f>K13+L13+M13+N13+O13+P13+Q13+R13</f>
        <v>13</v>
      </c>
      <c r="U13" s="349">
        <f>Bhagalpur!T31</f>
        <v>5</v>
      </c>
      <c r="V13" s="351">
        <f>Bhagalpur!U31</f>
        <v>386.94</v>
      </c>
      <c r="W13" s="344"/>
      <c r="X13">
        <f>H13-S13-T13-U13</f>
        <v>0</v>
      </c>
      <c r="Y13" s="346"/>
    </row>
    <row r="14" spans="1:25" ht="36">
      <c r="A14" s="396"/>
      <c r="B14" s="363"/>
      <c r="C14" s="27" t="s">
        <v>34</v>
      </c>
      <c r="D14" s="353"/>
      <c r="E14" s="353"/>
      <c r="F14" s="353"/>
      <c r="G14" s="348"/>
      <c r="H14" s="353"/>
      <c r="I14" s="356"/>
      <c r="J14" s="20"/>
      <c r="K14" s="348"/>
      <c r="L14" s="348"/>
      <c r="M14" s="348"/>
      <c r="N14" s="348"/>
      <c r="O14" s="348"/>
      <c r="P14" s="348"/>
      <c r="Q14" s="348"/>
      <c r="R14" s="348"/>
      <c r="S14" s="350"/>
      <c r="T14" s="350"/>
      <c r="U14" s="350"/>
      <c r="V14" s="350"/>
      <c r="W14" s="345"/>
      <c r="X14">
        <f>H14-S14-T14-U14</f>
        <v>0</v>
      </c>
      <c r="Y14" s="346"/>
    </row>
    <row r="15" spans="1:25" ht="38.25">
      <c r="A15" s="395">
        <v>5</v>
      </c>
      <c r="B15" s="363" t="s">
        <v>1041</v>
      </c>
      <c r="C15" s="18" t="s">
        <v>950</v>
      </c>
      <c r="D15" s="352">
        <f>Munger!A48</f>
        <v>19</v>
      </c>
      <c r="E15" s="352">
        <f>Munger!E51</f>
        <v>43</v>
      </c>
      <c r="F15" s="354">
        <f>Munger!H51</f>
        <v>2178.29</v>
      </c>
      <c r="G15" s="347">
        <f>D15-1</f>
        <v>18</v>
      </c>
      <c r="H15" s="352">
        <f>E15-(Munger!E17)</f>
        <v>42</v>
      </c>
      <c r="I15" s="355">
        <f>F15-(Munger!H17)</f>
        <v>2126.0700000000002</v>
      </c>
      <c r="J15" s="20"/>
      <c r="K15" s="347">
        <f>Munger!L51</f>
        <v>0</v>
      </c>
      <c r="L15" s="347">
        <f>Munger!M51</f>
        <v>2</v>
      </c>
      <c r="M15" s="347">
        <f>Munger!N51</f>
        <v>0</v>
      </c>
      <c r="N15" s="347">
        <f>Munger!O51</f>
        <v>0</v>
      </c>
      <c r="O15" s="347">
        <f>Munger!P51</f>
        <v>2</v>
      </c>
      <c r="P15" s="347">
        <f>Munger!Q51</f>
        <v>0</v>
      </c>
      <c r="Q15" s="347">
        <f>Munger!R51</f>
        <v>3</v>
      </c>
      <c r="R15" s="347">
        <f>Munger!S51</f>
        <v>13</v>
      </c>
      <c r="S15" s="349">
        <f>Munger!I51</f>
        <v>12</v>
      </c>
      <c r="T15" s="349">
        <f>K15+L15+M15+N15+O15+P15+Q15+R15</f>
        <v>20</v>
      </c>
      <c r="U15" s="349">
        <f>Munger!T51</f>
        <v>10</v>
      </c>
      <c r="V15" s="351">
        <f>Munger!U51</f>
        <v>944.58</v>
      </c>
      <c r="W15" s="344"/>
      <c r="X15">
        <f t="shared" si="0"/>
        <v>0</v>
      </c>
      <c r="Y15" s="346"/>
    </row>
    <row r="16" spans="1:25" ht="54.95" customHeight="1">
      <c r="A16" s="396"/>
      <c r="B16" s="363"/>
      <c r="C16" s="27" t="s">
        <v>34</v>
      </c>
      <c r="D16" s="353"/>
      <c r="E16" s="353"/>
      <c r="F16" s="353"/>
      <c r="G16" s="348"/>
      <c r="H16" s="353"/>
      <c r="I16" s="356"/>
      <c r="J16" s="20"/>
      <c r="K16" s="348"/>
      <c r="L16" s="348"/>
      <c r="M16" s="348"/>
      <c r="N16" s="348"/>
      <c r="O16" s="348"/>
      <c r="P16" s="348"/>
      <c r="Q16" s="348"/>
      <c r="R16" s="348"/>
      <c r="S16" s="350"/>
      <c r="T16" s="350"/>
      <c r="U16" s="350"/>
      <c r="V16" s="350"/>
      <c r="W16" s="345"/>
      <c r="X16">
        <f t="shared" si="0"/>
        <v>0</v>
      </c>
      <c r="Y16" s="346"/>
    </row>
    <row r="17" spans="1:25" ht="54.95" customHeight="1">
      <c r="A17" s="394">
        <v>6</v>
      </c>
      <c r="B17" s="363" t="s">
        <v>1042</v>
      </c>
      <c r="C17" s="18" t="s">
        <v>951</v>
      </c>
      <c r="D17" s="352">
        <f>Kosi!A9</f>
        <v>2</v>
      </c>
      <c r="E17" s="347">
        <f>Kosi!E12</f>
        <v>4</v>
      </c>
      <c r="F17" s="354">
        <f>Kosi!H12</f>
        <v>214.51</v>
      </c>
      <c r="G17" s="347">
        <f>D17</f>
        <v>2</v>
      </c>
      <c r="H17" s="352">
        <f>E17</f>
        <v>4</v>
      </c>
      <c r="I17" s="355">
        <f>F17</f>
        <v>214.51</v>
      </c>
      <c r="J17" s="20"/>
      <c r="K17" s="365">
        <f>Kosi!L12</f>
        <v>0</v>
      </c>
      <c r="L17" s="365">
        <f>Kosi!M12</f>
        <v>1</v>
      </c>
      <c r="M17" s="365">
        <f>Kosi!N12</f>
        <v>1</v>
      </c>
      <c r="N17" s="365">
        <f>Kosi!O12</f>
        <v>0</v>
      </c>
      <c r="O17" s="365">
        <f>Kosi!P12</f>
        <v>1</v>
      </c>
      <c r="P17" s="365">
        <f>Kosi!Q12</f>
        <v>0</v>
      </c>
      <c r="Q17" s="365">
        <f>Kosi!R12</f>
        <v>0</v>
      </c>
      <c r="R17" s="365">
        <f>Kosi!S12</f>
        <v>0</v>
      </c>
      <c r="S17" s="360">
        <f>Kosi!I12</f>
        <v>0</v>
      </c>
      <c r="T17" s="360">
        <f>K17+L17+M17+N17+O17+P17+Q17+R17</f>
        <v>3</v>
      </c>
      <c r="U17" s="360">
        <f>Kosi!T12</f>
        <v>1</v>
      </c>
      <c r="V17" s="351">
        <f>Kosi!U12</f>
        <v>65.28</v>
      </c>
      <c r="W17" s="344"/>
      <c r="X17">
        <f>H17-S17-T17-U17</f>
        <v>0</v>
      </c>
      <c r="Y17" s="346"/>
    </row>
    <row r="18" spans="1:25" ht="54.95" customHeight="1">
      <c r="A18" s="394"/>
      <c r="B18" s="363"/>
      <c r="C18" s="27" t="s">
        <v>34</v>
      </c>
      <c r="D18" s="353"/>
      <c r="E18" s="348"/>
      <c r="F18" s="369"/>
      <c r="G18" s="348"/>
      <c r="H18" s="353"/>
      <c r="I18" s="356"/>
      <c r="J18" s="22"/>
      <c r="K18" s="366"/>
      <c r="L18" s="366"/>
      <c r="M18" s="366"/>
      <c r="N18" s="366"/>
      <c r="O18" s="366"/>
      <c r="P18" s="366"/>
      <c r="Q18" s="366"/>
      <c r="R18" s="366"/>
      <c r="S18" s="361"/>
      <c r="T18" s="350"/>
      <c r="U18" s="361"/>
      <c r="V18" s="357"/>
      <c r="W18" s="345"/>
      <c r="X18">
        <f>H18-S18-T18-U18</f>
        <v>0</v>
      </c>
      <c r="Y18" s="346"/>
    </row>
    <row r="19" spans="1:25" ht="54.95" customHeight="1">
      <c r="A19" s="395">
        <v>7</v>
      </c>
      <c r="B19" s="347" t="s">
        <v>1043</v>
      </c>
      <c r="C19" s="18" t="s">
        <v>952</v>
      </c>
      <c r="D19" s="352">
        <f>Purnea!A32</f>
        <v>16</v>
      </c>
      <c r="E19" s="347">
        <f>Purnea!E35</f>
        <v>27</v>
      </c>
      <c r="F19" s="354">
        <f>Purnea!H35</f>
        <v>1472.8000000000002</v>
      </c>
      <c r="G19" s="347">
        <f>D19-3</f>
        <v>13</v>
      </c>
      <c r="H19" s="352">
        <f>E19-(Purnea!E27)</f>
        <v>22</v>
      </c>
      <c r="I19" s="355">
        <f>F19-(Purnea!H23)</f>
        <v>1209.7700000000002</v>
      </c>
      <c r="J19" s="20"/>
      <c r="K19" s="365">
        <f>Purnea!L35</f>
        <v>0</v>
      </c>
      <c r="L19" s="365">
        <f>Purnea!M35</f>
        <v>4</v>
      </c>
      <c r="M19" s="365">
        <f>Purnea!N35</f>
        <v>2</v>
      </c>
      <c r="N19" s="365">
        <f>Purnea!O35</f>
        <v>0</v>
      </c>
      <c r="O19" s="365">
        <f>Purnea!P35</f>
        <v>3</v>
      </c>
      <c r="P19" s="365">
        <f>Purnea!Q35</f>
        <v>2</v>
      </c>
      <c r="Q19" s="365">
        <f>Purnea!R35</f>
        <v>0</v>
      </c>
      <c r="R19" s="365">
        <f>Purnea!S35</f>
        <v>2</v>
      </c>
      <c r="S19" s="360">
        <f>Purnea!I35</f>
        <v>5</v>
      </c>
      <c r="T19" s="360">
        <f>K19+L19+M19+N19+O19+P19+Q19+R19</f>
        <v>13</v>
      </c>
      <c r="U19" s="360">
        <f>Purnea!T35</f>
        <v>4</v>
      </c>
      <c r="V19" s="351">
        <f>Purnea!U35</f>
        <v>349.64</v>
      </c>
      <c r="W19" s="344"/>
      <c r="X19">
        <f t="shared" si="0"/>
        <v>0</v>
      </c>
      <c r="Y19" s="346"/>
    </row>
    <row r="20" spans="1:25" ht="54.95" customHeight="1">
      <c r="A20" s="396"/>
      <c r="B20" s="397"/>
      <c r="C20" s="27" t="s">
        <v>34</v>
      </c>
      <c r="D20" s="353"/>
      <c r="E20" s="348"/>
      <c r="F20" s="369"/>
      <c r="G20" s="348"/>
      <c r="H20" s="353"/>
      <c r="I20" s="356"/>
      <c r="J20" s="22"/>
      <c r="K20" s="366"/>
      <c r="L20" s="366"/>
      <c r="M20" s="366"/>
      <c r="N20" s="366"/>
      <c r="O20" s="366"/>
      <c r="P20" s="366"/>
      <c r="Q20" s="366"/>
      <c r="R20" s="366"/>
      <c r="S20" s="361"/>
      <c r="T20" s="350"/>
      <c r="U20" s="361"/>
      <c r="V20" s="357"/>
      <c r="W20" s="345"/>
      <c r="X20">
        <f t="shared" si="0"/>
        <v>0</v>
      </c>
      <c r="Y20" s="346"/>
    </row>
    <row r="21" spans="1:25" ht="24">
      <c r="A21" s="395">
        <v>8</v>
      </c>
      <c r="B21" s="347" t="s">
        <v>1044</v>
      </c>
      <c r="C21" s="28" t="s">
        <v>956</v>
      </c>
      <c r="D21" s="352">
        <f>'Tirhut (East)'!A57</f>
        <v>23</v>
      </c>
      <c r="E21" s="347">
        <f>'Tirhut (East)'!E62</f>
        <v>54</v>
      </c>
      <c r="F21" s="352">
        <f>'Tirhut (East)'!H62</f>
        <v>2925.18</v>
      </c>
      <c r="G21" s="347">
        <f>D21-1</f>
        <v>22</v>
      </c>
      <c r="H21" s="352">
        <f>E21</f>
        <v>54</v>
      </c>
      <c r="I21" s="355">
        <f>F21</f>
        <v>2925.18</v>
      </c>
      <c r="J21" s="20"/>
      <c r="K21" s="347">
        <f>'Tirhut (East)'!L62</f>
        <v>0</v>
      </c>
      <c r="L21" s="347">
        <f>'Tirhut (East)'!M62</f>
        <v>1</v>
      </c>
      <c r="M21" s="347">
        <f>'Tirhut (East)'!N62</f>
        <v>1</v>
      </c>
      <c r="N21" s="347">
        <f>'Tirhut (East)'!O62</f>
        <v>0</v>
      </c>
      <c r="O21" s="347">
        <f>'Tirhut (East)'!P62</f>
        <v>2</v>
      </c>
      <c r="P21" s="347">
        <f>'Tirhut (East)'!Q62</f>
        <v>2</v>
      </c>
      <c r="Q21" s="347">
        <f>'Tirhut (East)'!R62</f>
        <v>8</v>
      </c>
      <c r="R21" s="347">
        <f>'Tirhut (East)'!S62</f>
        <v>6</v>
      </c>
      <c r="S21" s="349">
        <f>'Tirhut (East)'!I62</f>
        <v>9</v>
      </c>
      <c r="T21" s="349">
        <f>K21+L21+M21+N21+O21+P21+Q21+R21</f>
        <v>20</v>
      </c>
      <c r="U21" s="349">
        <f>'Tirhut (East)'!T62</f>
        <v>25</v>
      </c>
      <c r="V21" s="351">
        <f>'Tirhut (East)'!U62</f>
        <v>1564.16</v>
      </c>
      <c r="W21" s="358"/>
      <c r="X21">
        <f>H21-S21-T21-U21</f>
        <v>0</v>
      </c>
      <c r="Y21" s="346"/>
    </row>
    <row r="22" spans="1:25" ht="45.75" customHeight="1">
      <c r="A22" s="396"/>
      <c r="B22" s="397"/>
      <c r="C22" s="24" t="s">
        <v>41</v>
      </c>
      <c r="D22" s="353"/>
      <c r="E22" s="348"/>
      <c r="F22" s="353"/>
      <c r="G22" s="348"/>
      <c r="H22" s="353"/>
      <c r="I22" s="356"/>
      <c r="J22" s="20"/>
      <c r="K22" s="348"/>
      <c r="L22" s="348"/>
      <c r="M22" s="348"/>
      <c r="N22" s="348"/>
      <c r="O22" s="348"/>
      <c r="P22" s="348"/>
      <c r="Q22" s="348"/>
      <c r="R22" s="348"/>
      <c r="S22" s="350"/>
      <c r="T22" s="350"/>
      <c r="U22" s="350"/>
      <c r="V22" s="357"/>
      <c r="W22" s="359"/>
      <c r="X22">
        <f>H22-S22-T22-U22</f>
        <v>0</v>
      </c>
      <c r="Y22" s="346"/>
    </row>
    <row r="23" spans="1:25" ht="36">
      <c r="A23" s="395">
        <v>9</v>
      </c>
      <c r="B23" s="347" t="s">
        <v>1045</v>
      </c>
      <c r="C23" s="28" t="s">
        <v>1146</v>
      </c>
      <c r="D23" s="352">
        <f>'Tirhut (West)'!A21</f>
        <v>4</v>
      </c>
      <c r="E23" s="347">
        <f>'Tirhut (West)'!E23</f>
        <v>15</v>
      </c>
      <c r="F23" s="352">
        <f>'Tirhut (West)'!H23</f>
        <v>821.76</v>
      </c>
      <c r="G23" s="347">
        <f>D23</f>
        <v>4</v>
      </c>
      <c r="H23" s="352">
        <f>E23</f>
        <v>15</v>
      </c>
      <c r="I23" s="355">
        <f>F23</f>
        <v>821.76</v>
      </c>
      <c r="J23" s="20"/>
      <c r="K23" s="347">
        <f>'Tirhut (West)'!L23</f>
        <v>0</v>
      </c>
      <c r="L23" s="347">
        <f>'Tirhut (West)'!M23</f>
        <v>1</v>
      </c>
      <c r="M23" s="347">
        <f>'Tirhut (West)'!N23</f>
        <v>0</v>
      </c>
      <c r="N23" s="347">
        <f>'Tirhut (West)'!O23</f>
        <v>0</v>
      </c>
      <c r="O23" s="347">
        <f>'Tirhut (West)'!P23</f>
        <v>4</v>
      </c>
      <c r="P23" s="347">
        <f>'Tirhut (West)'!Q23</f>
        <v>1</v>
      </c>
      <c r="Q23" s="347">
        <f>'Tirhut (West)'!R23</f>
        <v>3</v>
      </c>
      <c r="R23" s="347">
        <f>'Tirhut (West)'!S23</f>
        <v>4</v>
      </c>
      <c r="S23" s="349">
        <f>'Tirhut (West)'!I23</f>
        <v>2</v>
      </c>
      <c r="T23" s="349">
        <f>K23+L23+M23+N23+O23+P23+Q23+R23</f>
        <v>13</v>
      </c>
      <c r="U23" s="349">
        <f>'Tirhut (West)'!T23</f>
        <v>0</v>
      </c>
      <c r="V23" s="351">
        <f>'Tirhut (West)'!U23</f>
        <v>403.80999999999995</v>
      </c>
      <c r="W23" s="358"/>
      <c r="X23">
        <f>H23-S23-T23-U23</f>
        <v>0</v>
      </c>
      <c r="Y23" s="346"/>
    </row>
    <row r="24" spans="1:25" ht="45">
      <c r="A24" s="396"/>
      <c r="B24" s="397"/>
      <c r="C24" s="24" t="s">
        <v>41</v>
      </c>
      <c r="D24" s="353"/>
      <c r="E24" s="348"/>
      <c r="F24" s="353"/>
      <c r="G24" s="348"/>
      <c r="H24" s="353"/>
      <c r="I24" s="356"/>
      <c r="J24" s="20"/>
      <c r="K24" s="348"/>
      <c r="L24" s="348"/>
      <c r="M24" s="348"/>
      <c r="N24" s="348"/>
      <c r="O24" s="348"/>
      <c r="P24" s="348"/>
      <c r="Q24" s="348"/>
      <c r="R24" s="348"/>
      <c r="S24" s="350"/>
      <c r="T24" s="350"/>
      <c r="U24" s="350"/>
      <c r="V24" s="357"/>
      <c r="W24" s="359"/>
      <c r="X24">
        <f>H24-S24-T24-U24</f>
        <v>0</v>
      </c>
      <c r="Y24" s="346"/>
    </row>
    <row r="25" spans="1:25" ht="36">
      <c r="A25" s="395">
        <v>10</v>
      </c>
      <c r="B25" s="347" t="s">
        <v>1046</v>
      </c>
      <c r="C25" s="28" t="s">
        <v>1050</v>
      </c>
      <c r="D25" s="352">
        <f>Darbhanga!A29</f>
        <v>10</v>
      </c>
      <c r="E25" s="347">
        <f>Darbhanga!E33</f>
        <v>25</v>
      </c>
      <c r="F25" s="352">
        <f>Darbhanga!H33</f>
        <v>1354.7283333333335</v>
      </c>
      <c r="G25" s="347">
        <f>D25</f>
        <v>10</v>
      </c>
      <c r="H25" s="352">
        <f>Darbhanga!E12+Darbhanga!E15+Darbhanga!E17+Darbhanga!E19+Darbhanga!E24+Darbhanga!E25+Darbhanga!E26+Darbhanga!E27+Darbhanga!E28+Darbhanga!E32</f>
        <v>25</v>
      </c>
      <c r="I25" s="355">
        <f>Darbhanga!H8+Darbhanga!H13+Darbhanga!H16+Darbhanga!H18+Darbhanga!H20+Darbhanga!H29</f>
        <v>1142.1483333333333</v>
      </c>
      <c r="J25" s="20"/>
      <c r="K25" s="347">
        <f>Darbhanga!L33</f>
        <v>0</v>
      </c>
      <c r="L25" s="347">
        <f>Darbhanga!M33</f>
        <v>1</v>
      </c>
      <c r="M25" s="347">
        <f>Darbhanga!N33</f>
        <v>0</v>
      </c>
      <c r="N25" s="347">
        <f>Darbhanga!O33</f>
        <v>2</v>
      </c>
      <c r="O25" s="347">
        <f>Darbhanga!P33</f>
        <v>5</v>
      </c>
      <c r="P25" s="347">
        <f>Darbhanga!Q33</f>
        <v>0</v>
      </c>
      <c r="Q25" s="347">
        <f>Darbhanga!R33</f>
        <v>0</v>
      </c>
      <c r="R25" s="347">
        <f>Darbhanga!S33</f>
        <v>1</v>
      </c>
      <c r="S25" s="349">
        <f>Darbhanga!I33</f>
        <v>10</v>
      </c>
      <c r="T25" s="349">
        <f>K25+L25+M25+N25+O25+P25+Q25+R25</f>
        <v>9</v>
      </c>
      <c r="U25" s="349">
        <f>Darbhanga!T33</f>
        <v>6</v>
      </c>
      <c r="V25" s="351">
        <f>Darbhanga!U33</f>
        <v>428.82000000000005</v>
      </c>
      <c r="W25" s="358"/>
      <c r="X25">
        <f t="shared" si="0"/>
        <v>0</v>
      </c>
      <c r="Y25" s="346"/>
    </row>
    <row r="26" spans="1:25" ht="45">
      <c r="A26" s="396"/>
      <c r="B26" s="397"/>
      <c r="C26" s="24" t="s">
        <v>41</v>
      </c>
      <c r="D26" s="353"/>
      <c r="E26" s="348"/>
      <c r="F26" s="353"/>
      <c r="G26" s="348"/>
      <c r="H26" s="353"/>
      <c r="I26" s="356"/>
      <c r="J26" s="20"/>
      <c r="K26" s="348"/>
      <c r="L26" s="348"/>
      <c r="M26" s="348"/>
      <c r="N26" s="348"/>
      <c r="O26" s="348"/>
      <c r="P26" s="348"/>
      <c r="Q26" s="348"/>
      <c r="R26" s="348"/>
      <c r="S26" s="350"/>
      <c r="T26" s="350"/>
      <c r="U26" s="350"/>
      <c r="V26" s="357"/>
      <c r="W26" s="359"/>
      <c r="X26">
        <f t="shared" si="0"/>
        <v>0</v>
      </c>
      <c r="Y26" s="346"/>
    </row>
    <row r="27" spans="1:25" ht="36">
      <c r="A27" s="394">
        <v>11</v>
      </c>
      <c r="B27" s="363" t="s">
        <v>1047</v>
      </c>
      <c r="C27" s="28" t="s">
        <v>1147</v>
      </c>
      <c r="D27" s="362">
        <f>Saran!A47</f>
        <v>14</v>
      </c>
      <c r="E27" s="363">
        <f>Saran!E51</f>
        <v>43</v>
      </c>
      <c r="F27" s="364">
        <f>Saran!H51</f>
        <v>2261.8830000000003</v>
      </c>
      <c r="G27" s="347">
        <f>D27</f>
        <v>14</v>
      </c>
      <c r="H27" s="352">
        <f>E27</f>
        <v>43</v>
      </c>
      <c r="I27" s="355">
        <f>F27</f>
        <v>2261.8830000000003</v>
      </c>
      <c r="J27" s="20"/>
      <c r="K27" s="347">
        <f>Saran!L51</f>
        <v>1</v>
      </c>
      <c r="L27" s="347">
        <f>Saran!M51</f>
        <v>0</v>
      </c>
      <c r="M27" s="347">
        <f>Saran!N51</f>
        <v>0</v>
      </c>
      <c r="N27" s="347">
        <f>Saran!O51</f>
        <v>0</v>
      </c>
      <c r="O27" s="347">
        <f>Saran!P51</f>
        <v>1</v>
      </c>
      <c r="P27" s="347">
        <f>Saran!Q51</f>
        <v>0</v>
      </c>
      <c r="Q27" s="347">
        <f>Saran!R51</f>
        <v>1</v>
      </c>
      <c r="R27" s="347">
        <f>Saran!S51</f>
        <v>14</v>
      </c>
      <c r="S27" s="349">
        <f>Saran!I51</f>
        <v>6</v>
      </c>
      <c r="T27" s="349">
        <f>K27+L27+M27+N27+O27+P27+Q27+R27</f>
        <v>17</v>
      </c>
      <c r="U27" s="349">
        <f>Saran!T51</f>
        <v>20</v>
      </c>
      <c r="V27" s="349">
        <f>Saran!U51</f>
        <v>1419.8000000000002</v>
      </c>
      <c r="W27" s="344"/>
      <c r="X27">
        <f t="shared" si="0"/>
        <v>0</v>
      </c>
      <c r="Y27" s="346"/>
    </row>
    <row r="28" spans="1:25" ht="45">
      <c r="A28" s="394"/>
      <c r="B28" s="363"/>
      <c r="C28" s="259" t="s">
        <v>41</v>
      </c>
      <c r="D28" s="362"/>
      <c r="E28" s="363"/>
      <c r="F28" s="362"/>
      <c r="G28" s="348"/>
      <c r="H28" s="353"/>
      <c r="I28" s="356"/>
      <c r="J28" s="20"/>
      <c r="K28" s="348"/>
      <c r="L28" s="348"/>
      <c r="M28" s="348"/>
      <c r="N28" s="348"/>
      <c r="O28" s="348"/>
      <c r="P28" s="348"/>
      <c r="Q28" s="348"/>
      <c r="R28" s="348"/>
      <c r="S28" s="350"/>
      <c r="T28" s="350"/>
      <c r="U28" s="350"/>
      <c r="V28" s="350"/>
      <c r="W28" s="345"/>
      <c r="X28">
        <f t="shared" si="0"/>
        <v>0</v>
      </c>
      <c r="Y28" s="346"/>
    </row>
    <row r="29" spans="1:25" ht="24" customHeight="1">
      <c r="A29" s="393" t="s">
        <v>822</v>
      </c>
      <c r="B29" s="393"/>
      <c r="C29" s="393"/>
      <c r="D29" s="25">
        <f>SUM(D7:D28)</f>
        <v>192</v>
      </c>
      <c r="E29" s="25">
        <f t="shared" ref="E29:V29" si="1">SUM(E7:E28)</f>
        <v>403</v>
      </c>
      <c r="F29" s="25">
        <f t="shared" si="1"/>
        <v>19731.992120000006</v>
      </c>
      <c r="G29" s="25">
        <f t="shared" si="1"/>
        <v>174</v>
      </c>
      <c r="H29" s="25">
        <f t="shared" si="1"/>
        <v>390</v>
      </c>
      <c r="I29" s="25">
        <f t="shared" si="1"/>
        <v>18232.922120000003</v>
      </c>
      <c r="J29" s="25">
        <f t="shared" si="1"/>
        <v>0</v>
      </c>
      <c r="K29" s="25">
        <f t="shared" si="1"/>
        <v>6</v>
      </c>
      <c r="L29" s="25">
        <f t="shared" si="1"/>
        <v>20</v>
      </c>
      <c r="M29" s="25">
        <f t="shared" si="1"/>
        <v>9</v>
      </c>
      <c r="N29" s="25">
        <f t="shared" si="1"/>
        <v>9</v>
      </c>
      <c r="O29" s="25">
        <f t="shared" si="1"/>
        <v>45</v>
      </c>
      <c r="P29" s="25">
        <f t="shared" si="1"/>
        <v>9</v>
      </c>
      <c r="Q29" s="25">
        <f t="shared" si="1"/>
        <v>32</v>
      </c>
      <c r="R29" s="25">
        <f t="shared" si="1"/>
        <v>68</v>
      </c>
      <c r="S29" s="25">
        <f t="shared" si="1"/>
        <v>81</v>
      </c>
      <c r="T29" s="25">
        <f t="shared" si="1"/>
        <v>198</v>
      </c>
      <c r="U29" s="25">
        <f t="shared" si="1"/>
        <v>111</v>
      </c>
      <c r="V29" s="25">
        <f t="shared" si="1"/>
        <v>8927.02</v>
      </c>
      <c r="W29" s="21"/>
      <c r="X29">
        <f t="shared" si="0"/>
        <v>0</v>
      </c>
      <c r="Y29" s="48"/>
    </row>
    <row r="33" spans="9:9">
      <c r="I33" s="129"/>
    </row>
  </sheetData>
  <mergeCells count="270">
    <mergeCell ref="Y7:Y8"/>
    <mergeCell ref="A21:A22"/>
    <mergeCell ref="B21:B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Y21:Y22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A7:A8"/>
    <mergeCell ref="B7:B8"/>
    <mergeCell ref="D7:D8"/>
    <mergeCell ref="E7:E8"/>
    <mergeCell ref="F7:F8"/>
    <mergeCell ref="G7:G8"/>
    <mergeCell ref="H7:H8"/>
    <mergeCell ref="I7:I8"/>
    <mergeCell ref="K7:K8"/>
    <mergeCell ref="V17:V18"/>
    <mergeCell ref="W17:W18"/>
    <mergeCell ref="Y17:Y18"/>
    <mergeCell ref="Q23:Q24"/>
    <mergeCell ref="R23:R24"/>
    <mergeCell ref="S23:S24"/>
    <mergeCell ref="T23:T24"/>
    <mergeCell ref="A23:A24"/>
    <mergeCell ref="B23:B24"/>
    <mergeCell ref="D23:D24"/>
    <mergeCell ref="E23:E24"/>
    <mergeCell ref="F23:F24"/>
    <mergeCell ref="G23:G24"/>
    <mergeCell ref="H23:H24"/>
    <mergeCell ref="I23:I24"/>
    <mergeCell ref="K23:K24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A29:C29"/>
    <mergeCell ref="A27:A28"/>
    <mergeCell ref="B27:B28"/>
    <mergeCell ref="A9:A10"/>
    <mergeCell ref="B9:B10"/>
    <mergeCell ref="A11:A12"/>
    <mergeCell ref="B11:B12"/>
    <mergeCell ref="A15:A16"/>
    <mergeCell ref="B15:B16"/>
    <mergeCell ref="A19:A20"/>
    <mergeCell ref="B19:B20"/>
    <mergeCell ref="A25:A26"/>
    <mergeCell ref="B25:B26"/>
    <mergeCell ref="A13:A14"/>
    <mergeCell ref="B13:B14"/>
    <mergeCell ref="A17:A18"/>
    <mergeCell ref="B17:B18"/>
    <mergeCell ref="F11:F12"/>
    <mergeCell ref="G11:G12"/>
    <mergeCell ref="H11:H12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A4:A6"/>
    <mergeCell ref="K4:R4"/>
    <mergeCell ref="S4:U4"/>
    <mergeCell ref="V4:V6"/>
    <mergeCell ref="W4:W6"/>
    <mergeCell ref="K5:K6"/>
    <mergeCell ref="L5:L6"/>
    <mergeCell ref="M5:M6"/>
    <mergeCell ref="B4:B6"/>
    <mergeCell ref="C4:C6"/>
    <mergeCell ref="K9:K10"/>
    <mergeCell ref="L9:L10"/>
    <mergeCell ref="M9:M10"/>
    <mergeCell ref="N9:N10"/>
    <mergeCell ref="D9:D10"/>
    <mergeCell ref="E9:E10"/>
    <mergeCell ref="F9:F10"/>
    <mergeCell ref="G9:G10"/>
    <mergeCell ref="H9:H10"/>
    <mergeCell ref="L7:L8"/>
    <mergeCell ref="M7:M8"/>
    <mergeCell ref="N7:N8"/>
    <mergeCell ref="P11:P12"/>
    <mergeCell ref="O9:O10"/>
    <mergeCell ref="P9:P10"/>
    <mergeCell ref="Q9:Q10"/>
    <mergeCell ref="R9:R10"/>
    <mergeCell ref="S9:S10"/>
    <mergeCell ref="I9:I10"/>
    <mergeCell ref="Q11:Q12"/>
    <mergeCell ref="R11:R12"/>
    <mergeCell ref="S11:S12"/>
    <mergeCell ref="I11:I12"/>
    <mergeCell ref="K11:K12"/>
    <mergeCell ref="L11:L12"/>
    <mergeCell ref="M11:M12"/>
    <mergeCell ref="N11:N12"/>
    <mergeCell ref="O11:O12"/>
    <mergeCell ref="T9:T10"/>
    <mergeCell ref="U9:U10"/>
    <mergeCell ref="V9:V10"/>
    <mergeCell ref="W9:W10"/>
    <mergeCell ref="D19:D20"/>
    <mergeCell ref="E19:E20"/>
    <mergeCell ref="F19:F20"/>
    <mergeCell ref="G19:G20"/>
    <mergeCell ref="H19:H20"/>
    <mergeCell ref="S15:S16"/>
    <mergeCell ref="T15:T16"/>
    <mergeCell ref="U15:U16"/>
    <mergeCell ref="V15:V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D11:D12"/>
    <mergeCell ref="E11:E12"/>
    <mergeCell ref="N15:N16"/>
    <mergeCell ref="O15:O16"/>
    <mergeCell ref="P15:P16"/>
    <mergeCell ref="Q15:Q16"/>
    <mergeCell ref="R15:R16"/>
    <mergeCell ref="O19:O20"/>
    <mergeCell ref="P19:P20"/>
    <mergeCell ref="Q19:Q20"/>
    <mergeCell ref="R19:R20"/>
    <mergeCell ref="N17:N18"/>
    <mergeCell ref="O17:O18"/>
    <mergeCell ref="P17:P18"/>
    <mergeCell ref="Q17:Q18"/>
    <mergeCell ref="R17:R18"/>
    <mergeCell ref="P25:P26"/>
    <mergeCell ref="I19:I20"/>
    <mergeCell ref="K19:K20"/>
    <mergeCell ref="L19:L20"/>
    <mergeCell ref="M19:M20"/>
    <mergeCell ref="N19:N20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L23:L24"/>
    <mergeCell ref="M23:M24"/>
    <mergeCell ref="N23:N24"/>
    <mergeCell ref="O23:O24"/>
    <mergeCell ref="P23:P24"/>
    <mergeCell ref="W11:W12"/>
    <mergeCell ref="S19:S20"/>
    <mergeCell ref="T11:T12"/>
    <mergeCell ref="U11:U12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Q25:Q26"/>
    <mergeCell ref="R25:R26"/>
    <mergeCell ref="S25:S26"/>
    <mergeCell ref="T25:T26"/>
    <mergeCell ref="N25:N26"/>
    <mergeCell ref="O25:O26"/>
    <mergeCell ref="Y15:Y16"/>
    <mergeCell ref="Y19:Y20"/>
    <mergeCell ref="Y25:Y26"/>
    <mergeCell ref="Y27:Y28"/>
    <mergeCell ref="S27:S28"/>
    <mergeCell ref="T27:T28"/>
    <mergeCell ref="U27:U28"/>
    <mergeCell ref="V27:V28"/>
    <mergeCell ref="W27:W28"/>
    <mergeCell ref="V25:V26"/>
    <mergeCell ref="W25:W26"/>
    <mergeCell ref="U25:U26"/>
    <mergeCell ref="T19:T20"/>
    <mergeCell ref="U19:U20"/>
    <mergeCell ref="V19:V20"/>
    <mergeCell ref="W19:W20"/>
    <mergeCell ref="W15:W16"/>
    <mergeCell ref="U23:U24"/>
    <mergeCell ref="V23:V24"/>
    <mergeCell ref="W23:W24"/>
    <mergeCell ref="Y23:Y24"/>
    <mergeCell ref="S17:S18"/>
    <mergeCell ref="T17:T18"/>
    <mergeCell ref="U17:U18"/>
    <mergeCell ref="A3:U3"/>
    <mergeCell ref="W13:W14"/>
    <mergeCell ref="Y13:Y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Y9:Y10"/>
    <mergeCell ref="Y11:Y12"/>
    <mergeCell ref="V11:V12"/>
  </mergeCells>
  <pageMargins left="0.37" right="0.17" top="0.26" bottom="0.15748031496063" header="0.118110236220472" footer="0.118110236220472"/>
  <pageSetup paperSize="9" scale="86" orientation="landscape" r:id="rId1"/>
  <rowBreaks count="1" manualBreakCount="1">
    <brk id="16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24"/>
  <sheetViews>
    <sheetView view="pageBreakPreview" zoomScale="87" zoomScaleNormal="82" zoomScaleSheetLayoutView="87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Q11" sqref="Q11"/>
    </sheetView>
  </sheetViews>
  <sheetFormatPr defaultRowHeight="15"/>
  <cols>
    <col min="1" max="1" width="4.28515625" customWidth="1"/>
    <col min="2" max="2" width="9.140625" style="127" customWidth="1"/>
    <col min="3" max="3" width="13" style="127" customWidth="1"/>
    <col min="4" max="4" width="13.42578125" style="127" customWidth="1"/>
    <col min="5" max="5" width="4.140625" style="109" customWidth="1"/>
    <col min="6" max="6" width="26" style="127" customWidth="1"/>
    <col min="7" max="7" width="20.7109375" style="118" customWidth="1"/>
    <col min="8" max="8" width="9" style="118" customWidth="1"/>
    <col min="9" max="9" width="3.42578125" style="198" hidden="1" customWidth="1"/>
    <col min="10" max="10" width="10.28515625" style="118" customWidth="1"/>
    <col min="11" max="11" width="7.5703125" style="118" customWidth="1"/>
    <col min="12" max="20" width="4.7109375" customWidth="1"/>
    <col min="21" max="21" width="7.7109375" customWidth="1"/>
    <col min="22" max="22" width="11.5703125" style="85" customWidth="1"/>
  </cols>
  <sheetData>
    <row r="1" spans="1:22">
      <c r="A1" s="489" t="s">
        <v>19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</row>
    <row r="2" spans="1:22">
      <c r="A2" s="489" t="str">
        <f>'Patna (West)'!A2</f>
        <v>Progress report for the construction of USS school building (2010-2011)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</row>
    <row r="3" spans="1:22">
      <c r="A3" s="452" t="s">
        <v>1049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4"/>
      <c r="U3" s="172" t="str">
        <f>Summary!V3</f>
        <v>Date:-31.03.2015</v>
      </c>
      <c r="V3" s="173"/>
    </row>
    <row r="4" spans="1:22" ht="29.25" customHeight="1">
      <c r="A4" s="519" t="s">
        <v>1153</v>
      </c>
      <c r="B4" s="519"/>
      <c r="C4" s="519"/>
      <c r="D4" s="519"/>
      <c r="E4" s="519"/>
      <c r="F4" s="519"/>
      <c r="G4" s="519"/>
      <c r="H4" s="519"/>
      <c r="I4" s="512" t="s">
        <v>42</v>
      </c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</row>
    <row r="5" spans="1:22" ht="15" customHeight="1">
      <c r="A5" s="370" t="s">
        <v>0</v>
      </c>
      <c r="B5" s="370" t="s">
        <v>1</v>
      </c>
      <c r="C5" s="370" t="s">
        <v>2</v>
      </c>
      <c r="D5" s="370" t="s">
        <v>3</v>
      </c>
      <c r="E5" s="370" t="s">
        <v>0</v>
      </c>
      <c r="F5" s="370" t="s">
        <v>4</v>
      </c>
      <c r="G5" s="370" t="s">
        <v>5</v>
      </c>
      <c r="H5" s="370" t="s">
        <v>6</v>
      </c>
      <c r="I5" s="400" t="s">
        <v>16</v>
      </c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370" t="s">
        <v>20</v>
      </c>
      <c r="V5" s="398" t="s">
        <v>14</v>
      </c>
    </row>
    <row r="6" spans="1:22" ht="24" customHeight="1">
      <c r="A6" s="370"/>
      <c r="B6" s="370"/>
      <c r="C6" s="370"/>
      <c r="D6" s="370"/>
      <c r="E6" s="370"/>
      <c r="F6" s="370"/>
      <c r="G6" s="370"/>
      <c r="H6" s="370"/>
      <c r="I6" s="518" t="s">
        <v>7</v>
      </c>
      <c r="J6" s="370" t="s">
        <v>895</v>
      </c>
      <c r="K6" s="370" t="s">
        <v>896</v>
      </c>
      <c r="L6" s="400" t="s">
        <v>1186</v>
      </c>
      <c r="M6" s="370" t="s">
        <v>10</v>
      </c>
      <c r="N6" s="370" t="s">
        <v>9</v>
      </c>
      <c r="O6" s="370" t="s">
        <v>17</v>
      </c>
      <c r="P6" s="370"/>
      <c r="Q6" s="370" t="s">
        <v>18</v>
      </c>
      <c r="R6" s="370"/>
      <c r="S6" s="370" t="s">
        <v>13</v>
      </c>
      <c r="T6" s="370" t="s">
        <v>8</v>
      </c>
      <c r="U6" s="370"/>
      <c r="V6" s="398"/>
    </row>
    <row r="7" spans="1:22" ht="26.25" customHeight="1">
      <c r="A7" s="370"/>
      <c r="B7" s="370"/>
      <c r="C7" s="370"/>
      <c r="D7" s="370"/>
      <c r="E7" s="370"/>
      <c r="F7" s="370"/>
      <c r="G7" s="370"/>
      <c r="H7" s="370"/>
      <c r="I7" s="518"/>
      <c r="J7" s="370"/>
      <c r="K7" s="370"/>
      <c r="L7" s="400"/>
      <c r="M7" s="370"/>
      <c r="N7" s="370"/>
      <c r="O7" s="268" t="s">
        <v>11</v>
      </c>
      <c r="P7" s="268" t="s">
        <v>12</v>
      </c>
      <c r="Q7" s="268" t="s">
        <v>11</v>
      </c>
      <c r="R7" s="268" t="s">
        <v>12</v>
      </c>
      <c r="S7" s="370"/>
      <c r="T7" s="370"/>
      <c r="U7" s="370"/>
      <c r="V7" s="398"/>
    </row>
    <row r="8" spans="1:22" ht="35.1" customHeight="1">
      <c r="A8" s="444">
        <v>1</v>
      </c>
      <c r="B8" s="475" t="s">
        <v>234</v>
      </c>
      <c r="C8" s="507" t="s">
        <v>254</v>
      </c>
      <c r="D8" s="306" t="s">
        <v>237</v>
      </c>
      <c r="E8" s="310">
        <v>1</v>
      </c>
      <c r="F8" s="321" t="s">
        <v>728</v>
      </c>
      <c r="G8" s="475" t="s">
        <v>808</v>
      </c>
      <c r="H8" s="517">
        <v>161.63999999999999</v>
      </c>
      <c r="I8" s="202"/>
      <c r="J8" s="520" t="s">
        <v>926</v>
      </c>
      <c r="K8" s="520" t="s">
        <v>898</v>
      </c>
      <c r="L8" s="67"/>
      <c r="M8" s="67"/>
      <c r="N8" s="67"/>
      <c r="O8" s="67"/>
      <c r="P8" s="67"/>
      <c r="Q8" s="67"/>
      <c r="R8" s="67">
        <v>1</v>
      </c>
      <c r="S8" s="68"/>
      <c r="T8" s="68"/>
      <c r="U8" s="601">
        <v>72.38</v>
      </c>
      <c r="V8" s="66"/>
    </row>
    <row r="9" spans="1:22" ht="35.1" customHeight="1">
      <c r="A9" s="444"/>
      <c r="B9" s="475"/>
      <c r="C9" s="507"/>
      <c r="D9" s="306" t="s">
        <v>237</v>
      </c>
      <c r="E9" s="310">
        <v>2</v>
      </c>
      <c r="F9" s="283" t="s">
        <v>729</v>
      </c>
      <c r="G9" s="475"/>
      <c r="H9" s="517"/>
      <c r="I9" s="202"/>
      <c r="J9" s="521"/>
      <c r="K9" s="521"/>
      <c r="L9" s="67"/>
      <c r="M9" s="67"/>
      <c r="N9" s="67"/>
      <c r="O9" s="67"/>
      <c r="P9" s="67"/>
      <c r="Q9" s="67"/>
      <c r="R9" s="67">
        <v>1</v>
      </c>
      <c r="S9" s="68"/>
      <c r="T9" s="68"/>
      <c r="U9" s="602"/>
      <c r="V9" s="66"/>
    </row>
    <row r="10" spans="1:22" ht="35.1" customHeight="1">
      <c r="A10" s="444"/>
      <c r="B10" s="475"/>
      <c r="C10" s="507"/>
      <c r="D10" s="306" t="s">
        <v>238</v>
      </c>
      <c r="E10" s="310">
        <v>3</v>
      </c>
      <c r="F10" s="283" t="s">
        <v>730</v>
      </c>
      <c r="G10" s="475"/>
      <c r="H10" s="517"/>
      <c r="I10" s="202"/>
      <c r="J10" s="522"/>
      <c r="K10" s="522"/>
      <c r="L10" s="67"/>
      <c r="M10" s="67"/>
      <c r="N10" s="67"/>
      <c r="O10" s="67"/>
      <c r="P10" s="67">
        <v>1</v>
      </c>
      <c r="Q10" s="68"/>
      <c r="R10" s="68"/>
      <c r="S10" s="68"/>
      <c r="T10" s="68"/>
      <c r="U10" s="603"/>
      <c r="V10" s="66"/>
    </row>
    <row r="11" spans="1:22" ht="35.1" customHeight="1">
      <c r="A11" s="444">
        <v>2</v>
      </c>
      <c r="B11" s="475" t="s">
        <v>235</v>
      </c>
      <c r="C11" s="507" t="s">
        <v>254</v>
      </c>
      <c r="D11" s="306" t="s">
        <v>239</v>
      </c>
      <c r="E11" s="310">
        <v>1</v>
      </c>
      <c r="F11" s="283" t="s">
        <v>731</v>
      </c>
      <c r="G11" s="475" t="s">
        <v>798</v>
      </c>
      <c r="H11" s="517">
        <v>271.31</v>
      </c>
      <c r="I11" s="203"/>
      <c r="J11" s="523" t="s">
        <v>927</v>
      </c>
      <c r="K11" s="523" t="s">
        <v>898</v>
      </c>
      <c r="L11" s="67"/>
      <c r="M11" s="67"/>
      <c r="N11" s="67"/>
      <c r="O11" s="67"/>
      <c r="P11" s="67"/>
      <c r="Q11" s="67">
        <v>1</v>
      </c>
      <c r="R11" s="68"/>
      <c r="S11" s="68"/>
      <c r="T11" s="68"/>
      <c r="U11" s="604">
        <v>109.72</v>
      </c>
      <c r="V11" s="66"/>
    </row>
    <row r="12" spans="1:22" ht="35.1" customHeight="1">
      <c r="A12" s="444"/>
      <c r="B12" s="475"/>
      <c r="C12" s="507"/>
      <c r="D12" s="306" t="s">
        <v>240</v>
      </c>
      <c r="E12" s="310">
        <v>2</v>
      </c>
      <c r="F12" s="283" t="s">
        <v>732</v>
      </c>
      <c r="G12" s="475"/>
      <c r="H12" s="517"/>
      <c r="I12" s="203">
        <v>1</v>
      </c>
      <c r="J12" s="524"/>
      <c r="K12" s="524"/>
      <c r="L12" s="68"/>
      <c r="M12" s="68"/>
      <c r="N12" s="68"/>
      <c r="O12" s="68"/>
      <c r="P12" s="68"/>
      <c r="Q12" s="68"/>
      <c r="R12" s="68"/>
      <c r="S12" s="68"/>
      <c r="T12" s="68"/>
      <c r="U12" s="605"/>
      <c r="V12" s="66" t="s">
        <v>821</v>
      </c>
    </row>
    <row r="13" spans="1:22" ht="35.1" customHeight="1">
      <c r="A13" s="444"/>
      <c r="B13" s="475"/>
      <c r="C13" s="507"/>
      <c r="D13" s="306" t="s">
        <v>241</v>
      </c>
      <c r="E13" s="310">
        <v>3</v>
      </c>
      <c r="F13" s="283" t="s">
        <v>733</v>
      </c>
      <c r="G13" s="475"/>
      <c r="H13" s="517"/>
      <c r="I13" s="203"/>
      <c r="J13" s="524"/>
      <c r="K13" s="524"/>
      <c r="L13" s="67"/>
      <c r="M13" s="67"/>
      <c r="N13" s="67"/>
      <c r="O13" s="67"/>
      <c r="P13" s="67">
        <v>1</v>
      </c>
      <c r="Q13" s="68"/>
      <c r="R13" s="68"/>
      <c r="S13" s="68"/>
      <c r="T13" s="68"/>
      <c r="U13" s="605"/>
      <c r="V13" s="66"/>
    </row>
    <row r="14" spans="1:22" ht="35.1" customHeight="1">
      <c r="A14" s="444"/>
      <c r="B14" s="475"/>
      <c r="C14" s="507"/>
      <c r="D14" s="306" t="s">
        <v>242</v>
      </c>
      <c r="E14" s="310">
        <v>4</v>
      </c>
      <c r="F14" s="283" t="s">
        <v>734</v>
      </c>
      <c r="G14" s="475"/>
      <c r="H14" s="517"/>
      <c r="I14" s="203"/>
      <c r="J14" s="524"/>
      <c r="K14" s="524"/>
      <c r="L14" s="67"/>
      <c r="M14" s="67"/>
      <c r="N14" s="67"/>
      <c r="O14" s="67"/>
      <c r="P14" s="67"/>
      <c r="Q14" s="67"/>
      <c r="R14" s="67"/>
      <c r="S14" s="67">
        <v>1</v>
      </c>
      <c r="T14" s="68"/>
      <c r="U14" s="605"/>
      <c r="V14" s="66"/>
    </row>
    <row r="15" spans="1:22" ht="35.1" customHeight="1">
      <c r="A15" s="444"/>
      <c r="B15" s="475"/>
      <c r="C15" s="507"/>
      <c r="D15" s="306" t="s">
        <v>243</v>
      </c>
      <c r="E15" s="310">
        <v>5</v>
      </c>
      <c r="F15" s="283" t="s">
        <v>735</v>
      </c>
      <c r="G15" s="475"/>
      <c r="H15" s="517"/>
      <c r="I15" s="203"/>
      <c r="J15" s="525"/>
      <c r="K15" s="525"/>
      <c r="L15" s="67"/>
      <c r="M15" s="67"/>
      <c r="N15" s="67"/>
      <c r="O15" s="67"/>
      <c r="P15" s="67">
        <v>1</v>
      </c>
      <c r="Q15" s="68"/>
      <c r="R15" s="68"/>
      <c r="S15" s="68"/>
      <c r="T15" s="68"/>
      <c r="U15" s="606"/>
      <c r="V15" s="66"/>
    </row>
    <row r="16" spans="1:22" ht="35.1" customHeight="1">
      <c r="A16" s="444">
        <v>3</v>
      </c>
      <c r="B16" s="475" t="s">
        <v>236</v>
      </c>
      <c r="C16" s="507" t="s">
        <v>255</v>
      </c>
      <c r="D16" s="311" t="s">
        <v>244</v>
      </c>
      <c r="E16" s="310">
        <v>1</v>
      </c>
      <c r="F16" s="283" t="s">
        <v>736</v>
      </c>
      <c r="G16" s="475" t="s">
        <v>798</v>
      </c>
      <c r="H16" s="517">
        <v>281.08999999999997</v>
      </c>
      <c r="I16" s="202"/>
      <c r="J16" s="520" t="s">
        <v>928</v>
      </c>
      <c r="K16" s="520" t="s">
        <v>898</v>
      </c>
      <c r="L16" s="67"/>
      <c r="M16" s="67"/>
      <c r="N16" s="67"/>
      <c r="O16" s="67"/>
      <c r="P16" s="67"/>
      <c r="Q16" s="67"/>
      <c r="R16" s="67"/>
      <c r="S16" s="67">
        <v>1</v>
      </c>
      <c r="T16" s="68"/>
      <c r="U16" s="601">
        <v>112.06</v>
      </c>
      <c r="V16" s="66"/>
    </row>
    <row r="17" spans="1:22" ht="35.1" customHeight="1">
      <c r="A17" s="444"/>
      <c r="B17" s="475"/>
      <c r="C17" s="507"/>
      <c r="D17" s="311" t="s">
        <v>245</v>
      </c>
      <c r="E17" s="310">
        <v>2</v>
      </c>
      <c r="F17" s="283" t="s">
        <v>737</v>
      </c>
      <c r="G17" s="475"/>
      <c r="H17" s="517"/>
      <c r="I17" s="202">
        <v>1</v>
      </c>
      <c r="J17" s="521"/>
      <c r="K17" s="521"/>
      <c r="L17" s="68"/>
      <c r="M17" s="68"/>
      <c r="N17" s="68"/>
      <c r="O17" s="68"/>
      <c r="P17" s="68"/>
      <c r="Q17" s="68"/>
      <c r="R17" s="68"/>
      <c r="S17" s="68"/>
      <c r="T17" s="68"/>
      <c r="U17" s="602"/>
      <c r="V17" s="66" t="s">
        <v>821</v>
      </c>
    </row>
    <row r="18" spans="1:22" ht="35.1" customHeight="1">
      <c r="A18" s="444"/>
      <c r="B18" s="475"/>
      <c r="C18" s="507"/>
      <c r="D18" s="311" t="s">
        <v>246</v>
      </c>
      <c r="E18" s="310">
        <v>3</v>
      </c>
      <c r="F18" s="283" t="s">
        <v>738</v>
      </c>
      <c r="G18" s="475"/>
      <c r="H18" s="517"/>
      <c r="I18" s="202"/>
      <c r="J18" s="521"/>
      <c r="K18" s="521"/>
      <c r="L18" s="67"/>
      <c r="M18" s="67"/>
      <c r="N18" s="67"/>
      <c r="O18" s="67"/>
      <c r="P18" s="67"/>
      <c r="Q18" s="67"/>
      <c r="R18" s="67"/>
      <c r="S18" s="67">
        <v>1</v>
      </c>
      <c r="T18" s="68"/>
      <c r="U18" s="602"/>
      <c r="V18" s="66"/>
    </row>
    <row r="19" spans="1:22" ht="35.1" customHeight="1">
      <c r="A19" s="444"/>
      <c r="B19" s="475"/>
      <c r="C19" s="507"/>
      <c r="D19" s="311" t="s">
        <v>247</v>
      </c>
      <c r="E19" s="310">
        <v>4</v>
      </c>
      <c r="F19" s="283" t="s">
        <v>739</v>
      </c>
      <c r="G19" s="475"/>
      <c r="H19" s="517"/>
      <c r="I19" s="202"/>
      <c r="J19" s="521"/>
      <c r="K19" s="521"/>
      <c r="L19" s="67"/>
      <c r="M19" s="67"/>
      <c r="N19" s="67"/>
      <c r="O19" s="67"/>
      <c r="P19" s="67"/>
      <c r="Q19" s="67"/>
      <c r="R19" s="67">
        <v>1</v>
      </c>
      <c r="S19" s="68"/>
      <c r="T19" s="68"/>
      <c r="U19" s="602"/>
      <c r="V19" s="66"/>
    </row>
    <row r="20" spans="1:22" ht="35.1" customHeight="1">
      <c r="A20" s="444"/>
      <c r="B20" s="475"/>
      <c r="C20" s="507"/>
      <c r="D20" s="321" t="s">
        <v>248</v>
      </c>
      <c r="E20" s="310">
        <v>5</v>
      </c>
      <c r="F20" s="283" t="s">
        <v>740</v>
      </c>
      <c r="G20" s="475"/>
      <c r="H20" s="517"/>
      <c r="I20" s="202"/>
      <c r="J20" s="522"/>
      <c r="K20" s="522"/>
      <c r="L20" s="326"/>
      <c r="M20" s="326">
        <v>1</v>
      </c>
      <c r="N20" s="68"/>
      <c r="O20" s="68"/>
      <c r="P20" s="68"/>
      <c r="Q20" s="68"/>
      <c r="R20" s="68"/>
      <c r="S20" s="68"/>
      <c r="T20" s="68"/>
      <c r="U20" s="603"/>
      <c r="V20" s="66" t="s">
        <v>821</v>
      </c>
    </row>
    <row r="21" spans="1:22" ht="35.1" customHeight="1">
      <c r="A21" s="476">
        <v>4</v>
      </c>
      <c r="B21" s="475" t="s">
        <v>299</v>
      </c>
      <c r="C21" s="507" t="s">
        <v>308</v>
      </c>
      <c r="D21" s="318" t="s">
        <v>312</v>
      </c>
      <c r="E21" s="315">
        <v>1</v>
      </c>
      <c r="F21" s="319" t="s">
        <v>667</v>
      </c>
      <c r="G21" s="475" t="s">
        <v>829</v>
      </c>
      <c r="H21" s="516">
        <v>107.72</v>
      </c>
      <c r="I21" s="107"/>
      <c r="J21" s="513" t="s">
        <v>920</v>
      </c>
      <c r="K21" s="513" t="s">
        <v>898</v>
      </c>
      <c r="L21" s="50"/>
      <c r="M21" s="50"/>
      <c r="N21" s="50"/>
      <c r="O21" s="50"/>
      <c r="P21" s="50"/>
      <c r="Q21" s="50"/>
      <c r="R21" s="50"/>
      <c r="S21" s="50">
        <v>1</v>
      </c>
      <c r="T21" s="49"/>
      <c r="U21" s="598">
        <v>109.65</v>
      </c>
      <c r="V21" s="30"/>
    </row>
    <row r="22" spans="1:22" ht="35.1" customHeight="1">
      <c r="A22" s="476"/>
      <c r="B22" s="475"/>
      <c r="C22" s="507"/>
      <c r="D22" s="318" t="s">
        <v>313</v>
      </c>
      <c r="E22" s="315">
        <v>2</v>
      </c>
      <c r="F22" s="318" t="s">
        <v>888</v>
      </c>
      <c r="G22" s="475"/>
      <c r="H22" s="516"/>
      <c r="I22" s="107"/>
      <c r="J22" s="515"/>
      <c r="K22" s="515"/>
      <c r="L22" s="103"/>
      <c r="M22" s="103"/>
      <c r="N22" s="103"/>
      <c r="O22" s="103"/>
      <c r="P22" s="103">
        <v>1</v>
      </c>
      <c r="Q22" s="49"/>
      <c r="R22" s="49"/>
      <c r="S22" s="49"/>
      <c r="T22" s="49"/>
      <c r="U22" s="599"/>
      <c r="V22" s="30" t="s">
        <v>821</v>
      </c>
    </row>
    <row r="23" spans="1:22" ht="17.25">
      <c r="A23" s="29"/>
      <c r="B23" s="504" t="s">
        <v>21</v>
      </c>
      <c r="C23" s="504"/>
      <c r="D23" s="504"/>
      <c r="E23" s="110">
        <f>E10+E15+E20+E22</f>
        <v>15</v>
      </c>
      <c r="F23" s="125"/>
      <c r="G23" s="116"/>
      <c r="H23" s="119">
        <f>SUM(H8:H22)</f>
        <v>821.76</v>
      </c>
      <c r="I23" s="199">
        <f>SUM(I8:I22)</f>
        <v>2</v>
      </c>
      <c r="J23" s="122"/>
      <c r="K23" s="122"/>
      <c r="L23" s="110">
        <f t="shared" ref="L23:U23" si="0">SUM(L8:L22)</f>
        <v>0</v>
      </c>
      <c r="M23" s="110">
        <f t="shared" si="0"/>
        <v>1</v>
      </c>
      <c r="N23" s="110">
        <f t="shared" si="0"/>
        <v>0</v>
      </c>
      <c r="O23" s="110">
        <f t="shared" si="0"/>
        <v>0</v>
      </c>
      <c r="P23" s="110">
        <f t="shared" si="0"/>
        <v>4</v>
      </c>
      <c r="Q23" s="110">
        <f t="shared" si="0"/>
        <v>1</v>
      </c>
      <c r="R23" s="110">
        <f>SUM(R8:R22)</f>
        <v>3</v>
      </c>
      <c r="S23" s="110">
        <f t="shared" si="0"/>
        <v>4</v>
      </c>
      <c r="T23" s="110">
        <f t="shared" si="0"/>
        <v>0</v>
      </c>
      <c r="U23" s="56">
        <f t="shared" si="0"/>
        <v>403.80999999999995</v>
      </c>
      <c r="V23" s="97"/>
    </row>
    <row r="24" spans="1:22" ht="17.25">
      <c r="A24" s="57"/>
      <c r="B24" s="128"/>
      <c r="C24" s="128"/>
      <c r="D24" s="128"/>
      <c r="E24" s="59"/>
      <c r="F24" s="126"/>
      <c r="G24" s="117"/>
      <c r="H24" s="120"/>
      <c r="I24" s="59"/>
      <c r="J24" s="123"/>
      <c r="K24" s="123"/>
      <c r="L24" s="59"/>
      <c r="M24" s="59"/>
      <c r="N24" s="59"/>
      <c r="O24" s="59"/>
      <c r="P24" s="59"/>
      <c r="Q24" s="59"/>
      <c r="R24" s="59"/>
      <c r="S24" s="59"/>
      <c r="T24" s="59"/>
      <c r="U24" s="63"/>
      <c r="V24" s="98"/>
    </row>
  </sheetData>
  <mergeCells count="59">
    <mergeCell ref="J8:J10"/>
    <mergeCell ref="K8:K10"/>
    <mergeCell ref="U8:U10"/>
    <mergeCell ref="H11:H15"/>
    <mergeCell ref="J11:J15"/>
    <mergeCell ref="K11:K15"/>
    <mergeCell ref="U11:U15"/>
    <mergeCell ref="H8:H10"/>
    <mergeCell ref="B23:D23"/>
    <mergeCell ref="J21:J22"/>
    <mergeCell ref="K21:K22"/>
    <mergeCell ref="U21:U22"/>
    <mergeCell ref="A16:A20"/>
    <mergeCell ref="B16:B20"/>
    <mergeCell ref="C16:C20"/>
    <mergeCell ref="G16:G20"/>
    <mergeCell ref="J16:J20"/>
    <mergeCell ref="K16:K20"/>
    <mergeCell ref="H21:H22"/>
    <mergeCell ref="U16:U20"/>
    <mergeCell ref="A3:T3"/>
    <mergeCell ref="A1:V1"/>
    <mergeCell ref="A2:V2"/>
    <mergeCell ref="A4:H4"/>
    <mergeCell ref="I4:V4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H5:H7"/>
    <mergeCell ref="I5:T5"/>
    <mergeCell ref="A21:A22"/>
    <mergeCell ref="B21:B22"/>
    <mergeCell ref="C21:C22"/>
    <mergeCell ref="G21:G22"/>
    <mergeCell ref="N6:N7"/>
    <mergeCell ref="O6:P6"/>
    <mergeCell ref="Q6:R6"/>
    <mergeCell ref="S6:S7"/>
    <mergeCell ref="T6:T7"/>
    <mergeCell ref="G5:G7"/>
    <mergeCell ref="C11:C15"/>
    <mergeCell ref="G11:G15"/>
    <mergeCell ref="H16:H20"/>
    <mergeCell ref="A8:A10"/>
    <mergeCell ref="B8:B10"/>
    <mergeCell ref="C8:C10"/>
    <mergeCell ref="G8:G10"/>
    <mergeCell ref="A11:A15"/>
    <mergeCell ref="B11:B15"/>
  </mergeCells>
  <pageMargins left="0.28000000000000003" right="0.15748031496062992" top="0.54" bottom="0.11811023622047245" header="0.11811023622047245" footer="0.11811023622047245"/>
  <pageSetup paperSize="9" scale="7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V39"/>
  <sheetViews>
    <sheetView view="pageBreakPreview" zoomScale="91" zoomScaleNormal="79" zoomScaleSheetLayoutView="91" workbookViewId="0">
      <pane xSplit="1" ySplit="7" topLeftCell="B26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29" sqref="U29:U32"/>
    </sheetView>
  </sheetViews>
  <sheetFormatPr defaultRowHeight="15"/>
  <cols>
    <col min="1" max="1" width="4.28515625" style="190" customWidth="1"/>
    <col min="2" max="2" width="11.42578125" customWidth="1"/>
    <col min="3" max="3" width="12.85546875" customWidth="1"/>
    <col min="4" max="4" width="11" customWidth="1"/>
    <col min="5" max="5" width="4.140625" style="156" customWidth="1"/>
    <col min="6" max="6" width="25.5703125" customWidth="1"/>
    <col min="7" max="7" width="18" customWidth="1"/>
    <col min="8" max="8" width="7.85546875" customWidth="1"/>
    <col min="9" max="9" width="3.42578125" style="190" hidden="1" customWidth="1"/>
    <col min="10" max="10" width="9.42578125" customWidth="1"/>
    <col min="11" max="11" width="7.5703125" customWidth="1"/>
    <col min="12" max="20" width="4.7109375" customWidth="1"/>
    <col min="21" max="21" width="10.5703125" customWidth="1"/>
    <col min="22" max="22" width="11.5703125" style="85" customWidth="1"/>
  </cols>
  <sheetData>
    <row r="1" spans="1:22">
      <c r="A1" s="489" t="s">
        <v>19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</row>
    <row r="2" spans="1:22">
      <c r="A2" s="489" t="str">
        <f>'Patna (West)'!A2</f>
        <v>Progress report for the construction of USS school building (2010-2011)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</row>
    <row r="3" spans="1:22">
      <c r="A3" s="452" t="s">
        <v>948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4"/>
      <c r="U3" s="172" t="str">
        <f>Summary!V3</f>
        <v>Date:-31.03.2015</v>
      </c>
      <c r="V3" s="173"/>
    </row>
    <row r="4" spans="1:22" ht="29.25" customHeight="1">
      <c r="A4" s="519" t="s">
        <v>1154</v>
      </c>
      <c r="B4" s="519"/>
      <c r="C4" s="519"/>
      <c r="D4" s="519"/>
      <c r="E4" s="519"/>
      <c r="F4" s="519"/>
      <c r="G4" s="519"/>
      <c r="H4" s="519"/>
      <c r="I4" s="512" t="s">
        <v>42</v>
      </c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</row>
    <row r="5" spans="1:22" ht="15" customHeight="1">
      <c r="A5" s="370" t="s">
        <v>0</v>
      </c>
      <c r="B5" s="370" t="s">
        <v>1</v>
      </c>
      <c r="C5" s="370" t="s">
        <v>2</v>
      </c>
      <c r="D5" s="370" t="s">
        <v>3</v>
      </c>
      <c r="E5" s="370" t="s">
        <v>0</v>
      </c>
      <c r="F5" s="370" t="s">
        <v>4</v>
      </c>
      <c r="G5" s="370" t="s">
        <v>5</v>
      </c>
      <c r="H5" s="370" t="s">
        <v>6</v>
      </c>
      <c r="I5" s="400" t="s">
        <v>16</v>
      </c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370" t="s">
        <v>20</v>
      </c>
      <c r="V5" s="398" t="s">
        <v>14</v>
      </c>
    </row>
    <row r="6" spans="1:22" ht="24" customHeight="1">
      <c r="A6" s="370"/>
      <c r="B6" s="370"/>
      <c r="C6" s="370"/>
      <c r="D6" s="370"/>
      <c r="E6" s="370"/>
      <c r="F6" s="370"/>
      <c r="G6" s="370"/>
      <c r="H6" s="370"/>
      <c r="I6" s="370" t="s">
        <v>7</v>
      </c>
      <c r="J6" s="370" t="s">
        <v>895</v>
      </c>
      <c r="K6" s="370" t="s">
        <v>896</v>
      </c>
      <c r="L6" s="400" t="s">
        <v>15</v>
      </c>
      <c r="M6" s="370" t="s">
        <v>10</v>
      </c>
      <c r="N6" s="370" t="s">
        <v>9</v>
      </c>
      <c r="O6" s="370" t="s">
        <v>17</v>
      </c>
      <c r="P6" s="370"/>
      <c r="Q6" s="370" t="s">
        <v>18</v>
      </c>
      <c r="R6" s="370"/>
      <c r="S6" s="370" t="s">
        <v>13</v>
      </c>
      <c r="T6" s="370" t="s">
        <v>8</v>
      </c>
      <c r="U6" s="370"/>
      <c r="V6" s="398"/>
    </row>
    <row r="7" spans="1:22" ht="33.75" customHeight="1">
      <c r="A7" s="37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400"/>
      <c r="M7" s="370"/>
      <c r="N7" s="370"/>
      <c r="O7" s="268" t="s">
        <v>11</v>
      </c>
      <c r="P7" s="268" t="s">
        <v>12</v>
      </c>
      <c r="Q7" s="268" t="s">
        <v>11</v>
      </c>
      <c r="R7" s="268" t="s">
        <v>12</v>
      </c>
      <c r="S7" s="370"/>
      <c r="T7" s="370"/>
      <c r="U7" s="370"/>
      <c r="V7" s="398"/>
    </row>
    <row r="8" spans="1:22" ht="39.950000000000003" customHeight="1">
      <c r="A8" s="476">
        <v>1</v>
      </c>
      <c r="B8" s="475" t="s">
        <v>349</v>
      </c>
      <c r="C8" s="507" t="s">
        <v>247</v>
      </c>
      <c r="D8" s="318" t="s">
        <v>356</v>
      </c>
      <c r="E8" s="325">
        <v>1</v>
      </c>
      <c r="F8" s="318" t="s">
        <v>376</v>
      </c>
      <c r="G8" s="475" t="s">
        <v>805</v>
      </c>
      <c r="H8" s="457">
        <v>276.08</v>
      </c>
      <c r="I8" s="107"/>
      <c r="J8" s="500" t="s">
        <v>924</v>
      </c>
      <c r="K8" s="500" t="s">
        <v>898</v>
      </c>
      <c r="L8" s="52"/>
      <c r="M8" s="50"/>
      <c r="N8" s="50"/>
      <c r="O8" s="50"/>
      <c r="P8" s="50">
        <v>1</v>
      </c>
      <c r="Q8" s="49"/>
      <c r="R8" s="49"/>
      <c r="S8" s="49"/>
      <c r="T8" s="49"/>
      <c r="U8" s="575">
        <v>59.85</v>
      </c>
      <c r="V8" s="38"/>
    </row>
    <row r="9" spans="1:22" ht="39.950000000000003" customHeight="1">
      <c r="A9" s="476"/>
      <c r="B9" s="475"/>
      <c r="C9" s="507"/>
      <c r="D9" s="318" t="s">
        <v>357</v>
      </c>
      <c r="E9" s="325">
        <v>2</v>
      </c>
      <c r="F9" s="318" t="s">
        <v>1187</v>
      </c>
      <c r="G9" s="475"/>
      <c r="H9" s="457"/>
      <c r="I9" s="107">
        <v>1</v>
      </c>
      <c r="J9" s="501"/>
      <c r="K9" s="501"/>
      <c r="L9" s="49"/>
      <c r="M9" s="49"/>
      <c r="N9" s="49"/>
      <c r="O9" s="49"/>
      <c r="P9" s="49"/>
      <c r="Q9" s="49"/>
      <c r="R9" s="49"/>
      <c r="S9" s="49"/>
      <c r="T9" s="49"/>
      <c r="U9" s="576"/>
      <c r="V9" s="38" t="s">
        <v>821</v>
      </c>
    </row>
    <row r="10" spans="1:22" ht="39.950000000000003" customHeight="1">
      <c r="A10" s="476"/>
      <c r="B10" s="475"/>
      <c r="C10" s="507"/>
      <c r="D10" s="318" t="s">
        <v>358</v>
      </c>
      <c r="E10" s="325">
        <v>3</v>
      </c>
      <c r="F10" s="318" t="s">
        <v>1188</v>
      </c>
      <c r="G10" s="475"/>
      <c r="H10" s="457"/>
      <c r="I10" s="107">
        <v>1</v>
      </c>
      <c r="J10" s="501"/>
      <c r="K10" s="501"/>
      <c r="L10" s="49"/>
      <c r="M10" s="49"/>
      <c r="N10" s="49"/>
      <c r="O10" s="49"/>
      <c r="P10" s="49"/>
      <c r="Q10" s="49"/>
      <c r="R10" s="49"/>
      <c r="S10" s="49"/>
      <c r="T10" s="49"/>
      <c r="U10" s="576"/>
      <c r="V10" s="38" t="s">
        <v>821</v>
      </c>
    </row>
    <row r="11" spans="1:22" ht="52.5" customHeight="1">
      <c r="A11" s="476"/>
      <c r="B11" s="475"/>
      <c r="C11" s="507"/>
      <c r="D11" s="318" t="s">
        <v>359</v>
      </c>
      <c r="E11" s="325">
        <v>4</v>
      </c>
      <c r="F11" s="318" t="s">
        <v>1189</v>
      </c>
      <c r="G11" s="475"/>
      <c r="H11" s="457"/>
      <c r="I11" s="107"/>
      <c r="J11" s="501"/>
      <c r="K11" s="501"/>
      <c r="L11" s="50"/>
      <c r="M11" s="50"/>
      <c r="N11" s="50"/>
      <c r="O11" s="50"/>
      <c r="P11" s="50">
        <v>1</v>
      </c>
      <c r="Q11" s="49"/>
      <c r="R11" s="49"/>
      <c r="S11" s="49"/>
      <c r="T11" s="49"/>
      <c r="U11" s="576"/>
      <c r="V11" s="96"/>
    </row>
    <row r="12" spans="1:22" ht="48" customHeight="1">
      <c r="A12" s="476"/>
      <c r="B12" s="475"/>
      <c r="C12" s="507"/>
      <c r="D12" s="318" t="s">
        <v>360</v>
      </c>
      <c r="E12" s="325">
        <v>5</v>
      </c>
      <c r="F12" s="318" t="s">
        <v>709</v>
      </c>
      <c r="G12" s="475"/>
      <c r="H12" s="457"/>
      <c r="I12" s="107"/>
      <c r="J12" s="502"/>
      <c r="K12" s="502"/>
      <c r="L12" s="50"/>
      <c r="M12" s="50"/>
      <c r="N12" s="50"/>
      <c r="O12" s="50"/>
      <c r="P12" s="50">
        <v>1</v>
      </c>
      <c r="Q12" s="49"/>
      <c r="R12" s="49"/>
      <c r="S12" s="49"/>
      <c r="T12" s="49"/>
      <c r="U12" s="577"/>
      <c r="V12" s="93"/>
    </row>
    <row r="13" spans="1:22" ht="48" customHeight="1">
      <c r="A13" s="476">
        <v>2</v>
      </c>
      <c r="B13" s="475" t="s">
        <v>350</v>
      </c>
      <c r="C13" s="507" t="s">
        <v>247</v>
      </c>
      <c r="D13" s="318" t="s">
        <v>361</v>
      </c>
      <c r="E13" s="325">
        <v>1</v>
      </c>
      <c r="F13" s="318" t="s">
        <v>710</v>
      </c>
      <c r="G13" s="475" t="s">
        <v>806</v>
      </c>
      <c r="H13" s="457">
        <v>163.66999999999999</v>
      </c>
      <c r="I13" s="107">
        <v>1</v>
      </c>
      <c r="J13" s="5"/>
      <c r="K13" s="5"/>
      <c r="L13" s="49"/>
      <c r="M13" s="49"/>
      <c r="N13" s="49"/>
      <c r="O13" s="49"/>
      <c r="P13" s="49"/>
      <c r="Q13" s="49"/>
      <c r="R13" s="49"/>
      <c r="S13" s="49"/>
      <c r="T13" s="49"/>
      <c r="U13" s="575"/>
      <c r="V13" s="513"/>
    </row>
    <row r="14" spans="1:22" ht="51.75" customHeight="1">
      <c r="A14" s="476"/>
      <c r="B14" s="475"/>
      <c r="C14" s="507"/>
      <c r="D14" s="318" t="s">
        <v>362</v>
      </c>
      <c r="E14" s="325">
        <v>2</v>
      </c>
      <c r="F14" s="318" t="s">
        <v>711</v>
      </c>
      <c r="G14" s="475"/>
      <c r="H14" s="457"/>
      <c r="I14" s="107">
        <v>1</v>
      </c>
      <c r="J14" s="5"/>
      <c r="K14" s="5"/>
      <c r="L14" s="49"/>
      <c r="M14" s="49"/>
      <c r="N14" s="49"/>
      <c r="O14" s="49"/>
      <c r="P14" s="49"/>
      <c r="Q14" s="49"/>
      <c r="R14" s="49"/>
      <c r="S14" s="49"/>
      <c r="T14" s="49"/>
      <c r="U14" s="576"/>
      <c r="V14" s="514"/>
    </row>
    <row r="15" spans="1:22" ht="51.75" customHeight="1">
      <c r="A15" s="476"/>
      <c r="B15" s="475"/>
      <c r="C15" s="507"/>
      <c r="D15" s="318" t="s">
        <v>363</v>
      </c>
      <c r="E15" s="325">
        <v>3</v>
      </c>
      <c r="F15" s="318" t="s">
        <v>1190</v>
      </c>
      <c r="G15" s="475"/>
      <c r="H15" s="457"/>
      <c r="I15" s="107">
        <v>1</v>
      </c>
      <c r="J15" s="5"/>
      <c r="K15" s="5"/>
      <c r="L15" s="51"/>
      <c r="M15" s="49"/>
      <c r="N15" s="49"/>
      <c r="O15" s="49"/>
      <c r="P15" s="49"/>
      <c r="Q15" s="49"/>
      <c r="R15" s="49"/>
      <c r="S15" s="49"/>
      <c r="T15" s="49"/>
      <c r="U15" s="577"/>
      <c r="V15" s="515"/>
    </row>
    <row r="16" spans="1:22" ht="39.950000000000003" customHeight="1">
      <c r="A16" s="476">
        <v>3</v>
      </c>
      <c r="B16" s="475" t="s">
        <v>351</v>
      </c>
      <c r="C16" s="507" t="s">
        <v>867</v>
      </c>
      <c r="D16" s="318" t="s">
        <v>364</v>
      </c>
      <c r="E16" s="325">
        <v>1</v>
      </c>
      <c r="F16" s="318" t="s">
        <v>1191</v>
      </c>
      <c r="G16" s="475" t="s">
        <v>831</v>
      </c>
      <c r="H16" s="457">
        <f>211.25/4*2</f>
        <v>105.625</v>
      </c>
      <c r="I16" s="107">
        <v>1</v>
      </c>
      <c r="J16" s="537"/>
      <c r="K16" s="537"/>
      <c r="L16" s="104"/>
      <c r="M16" s="104"/>
      <c r="N16" s="49"/>
      <c r="O16" s="49"/>
      <c r="P16" s="49"/>
      <c r="Q16" s="49"/>
      <c r="R16" s="49"/>
      <c r="S16" s="49"/>
      <c r="T16" s="49"/>
      <c r="U16" s="575"/>
      <c r="V16" s="38" t="s">
        <v>821</v>
      </c>
    </row>
    <row r="17" spans="1:22" ht="39.950000000000003" customHeight="1">
      <c r="A17" s="476"/>
      <c r="B17" s="475"/>
      <c r="C17" s="507"/>
      <c r="D17" s="318" t="s">
        <v>365</v>
      </c>
      <c r="E17" s="325">
        <v>2</v>
      </c>
      <c r="F17" s="318" t="s">
        <v>712</v>
      </c>
      <c r="G17" s="475"/>
      <c r="H17" s="457"/>
      <c r="I17" s="107">
        <v>1</v>
      </c>
      <c r="J17" s="538"/>
      <c r="K17" s="538"/>
      <c r="L17" s="182"/>
      <c r="M17" s="104"/>
      <c r="N17" s="49"/>
      <c r="O17" s="49"/>
      <c r="P17" s="49"/>
      <c r="Q17" s="49"/>
      <c r="R17" s="49"/>
      <c r="S17" s="49"/>
      <c r="T17" s="49"/>
      <c r="U17" s="577"/>
      <c r="V17" s="38" t="s">
        <v>969</v>
      </c>
    </row>
    <row r="18" spans="1:22" ht="46.5" customHeight="1">
      <c r="A18" s="476">
        <v>4</v>
      </c>
      <c r="B18" s="475" t="s">
        <v>352</v>
      </c>
      <c r="C18" s="507" t="s">
        <v>355</v>
      </c>
      <c r="D18" s="318" t="s">
        <v>366</v>
      </c>
      <c r="E18" s="325">
        <v>1</v>
      </c>
      <c r="F18" s="318" t="s">
        <v>713</v>
      </c>
      <c r="G18" s="475" t="s">
        <v>881</v>
      </c>
      <c r="H18" s="457">
        <f>162.95/3*2</f>
        <v>108.63333333333333</v>
      </c>
      <c r="I18" s="107"/>
      <c r="J18" s="5"/>
      <c r="K18" s="5"/>
      <c r="L18" s="52"/>
      <c r="M18" s="52"/>
      <c r="N18" s="52"/>
      <c r="O18" s="52"/>
      <c r="P18" s="50">
        <v>1</v>
      </c>
      <c r="Q18" s="49"/>
      <c r="R18" s="49"/>
      <c r="S18" s="49"/>
      <c r="T18" s="49"/>
      <c r="U18" s="575">
        <v>34.75</v>
      </c>
      <c r="V18" s="93"/>
    </row>
    <row r="19" spans="1:22" ht="54" customHeight="1">
      <c r="A19" s="476"/>
      <c r="B19" s="475"/>
      <c r="C19" s="507"/>
      <c r="D19" s="318" t="s">
        <v>367</v>
      </c>
      <c r="E19" s="325">
        <v>2</v>
      </c>
      <c r="F19" s="318" t="s">
        <v>714</v>
      </c>
      <c r="G19" s="475"/>
      <c r="H19" s="457"/>
      <c r="I19" s="107"/>
      <c r="J19" s="5"/>
      <c r="K19" s="5"/>
      <c r="L19" s="52"/>
      <c r="M19" s="52"/>
      <c r="N19" s="52"/>
      <c r="O19" s="52"/>
      <c r="P19" s="50">
        <v>1</v>
      </c>
      <c r="Q19" s="49"/>
      <c r="R19" s="49"/>
      <c r="S19" s="49"/>
      <c r="T19" s="49"/>
      <c r="U19" s="577"/>
      <c r="V19" s="38"/>
    </row>
    <row r="20" spans="1:22" ht="39.950000000000003" customHeight="1">
      <c r="A20" s="476">
        <v>5</v>
      </c>
      <c r="B20" s="475" t="s">
        <v>353</v>
      </c>
      <c r="C20" s="507" t="s">
        <v>355</v>
      </c>
      <c r="D20" s="318" t="s">
        <v>368</v>
      </c>
      <c r="E20" s="325">
        <v>1</v>
      </c>
      <c r="F20" s="318" t="s">
        <v>715</v>
      </c>
      <c r="G20" s="475" t="s">
        <v>809</v>
      </c>
      <c r="H20" s="457">
        <v>271</v>
      </c>
      <c r="I20" s="193">
        <v>1</v>
      </c>
      <c r="J20" s="534" t="s">
        <v>924</v>
      </c>
      <c r="K20" s="534" t="s">
        <v>898</v>
      </c>
      <c r="L20" s="49"/>
      <c r="M20" s="49"/>
      <c r="N20" s="49"/>
      <c r="O20" s="49"/>
      <c r="P20" s="49"/>
      <c r="Q20" s="49"/>
      <c r="R20" s="49"/>
      <c r="S20" s="49"/>
      <c r="T20" s="49"/>
      <c r="U20" s="575">
        <v>144.76</v>
      </c>
      <c r="V20" s="38" t="s">
        <v>995</v>
      </c>
    </row>
    <row r="21" spans="1:22" ht="39.950000000000003" customHeight="1">
      <c r="A21" s="476"/>
      <c r="B21" s="475"/>
      <c r="C21" s="507"/>
      <c r="D21" s="318" t="s">
        <v>369</v>
      </c>
      <c r="E21" s="325">
        <v>2</v>
      </c>
      <c r="F21" s="318" t="s">
        <v>716</v>
      </c>
      <c r="G21" s="475"/>
      <c r="H21" s="457"/>
      <c r="I21" s="107">
        <v>1</v>
      </c>
      <c r="J21" s="535"/>
      <c r="K21" s="535"/>
      <c r="L21" s="182"/>
      <c r="M21" s="104"/>
      <c r="N21" s="104"/>
      <c r="O21" s="49"/>
      <c r="P21" s="49"/>
      <c r="Q21" s="49"/>
      <c r="R21" s="49"/>
      <c r="S21" s="49"/>
      <c r="T21" s="49"/>
      <c r="U21" s="576"/>
      <c r="V21" s="38" t="s">
        <v>970</v>
      </c>
    </row>
    <row r="22" spans="1:22" ht="48" customHeight="1">
      <c r="A22" s="476"/>
      <c r="B22" s="475"/>
      <c r="C22" s="507"/>
      <c r="D22" s="318" t="s">
        <v>369</v>
      </c>
      <c r="E22" s="325">
        <v>3</v>
      </c>
      <c r="F22" s="318" t="s">
        <v>717</v>
      </c>
      <c r="G22" s="475"/>
      <c r="H22" s="457"/>
      <c r="I22" s="107"/>
      <c r="J22" s="535"/>
      <c r="K22" s="535"/>
      <c r="L22" s="52"/>
      <c r="M22" s="50"/>
      <c r="N22" s="50"/>
      <c r="O22" s="50"/>
      <c r="P22" s="50"/>
      <c r="Q22" s="50"/>
      <c r="R22" s="50"/>
      <c r="S22" s="50"/>
      <c r="T22" s="50">
        <v>1</v>
      </c>
      <c r="U22" s="576"/>
      <c r="V22" s="38"/>
    </row>
    <row r="23" spans="1:22" ht="39.950000000000003" customHeight="1">
      <c r="A23" s="476"/>
      <c r="B23" s="475"/>
      <c r="C23" s="507"/>
      <c r="D23" s="318" t="s">
        <v>370</v>
      </c>
      <c r="E23" s="325">
        <v>4</v>
      </c>
      <c r="F23" s="318" t="s">
        <v>718</v>
      </c>
      <c r="G23" s="475"/>
      <c r="H23" s="457"/>
      <c r="I23" s="107"/>
      <c r="J23" s="535"/>
      <c r="K23" s="535"/>
      <c r="L23" s="52"/>
      <c r="M23" s="52"/>
      <c r="N23" s="52"/>
      <c r="O23" s="52"/>
      <c r="P23" s="52"/>
      <c r="Q23" s="52"/>
      <c r="R23" s="52"/>
      <c r="S23" s="52"/>
      <c r="T23" s="50">
        <v>1</v>
      </c>
      <c r="U23" s="576"/>
      <c r="V23" s="38"/>
    </row>
    <row r="24" spans="1:22" ht="39.950000000000003" customHeight="1">
      <c r="A24" s="476"/>
      <c r="B24" s="475"/>
      <c r="C24" s="507"/>
      <c r="D24" s="318" t="s">
        <v>370</v>
      </c>
      <c r="E24" s="325">
        <v>5</v>
      </c>
      <c r="F24" s="318" t="s">
        <v>719</v>
      </c>
      <c r="G24" s="475"/>
      <c r="H24" s="457"/>
      <c r="I24" s="107"/>
      <c r="J24" s="536"/>
      <c r="K24" s="536"/>
      <c r="L24" s="52"/>
      <c r="M24" s="52"/>
      <c r="N24" s="52"/>
      <c r="O24" s="52"/>
      <c r="P24" s="52"/>
      <c r="Q24" s="52"/>
      <c r="R24" s="52"/>
      <c r="S24" s="52"/>
      <c r="T24" s="50">
        <v>1</v>
      </c>
      <c r="U24" s="577"/>
      <c r="V24" s="38"/>
    </row>
    <row r="25" spans="1:22" ht="39.950000000000003" customHeight="1">
      <c r="A25" s="191">
        <v>6</v>
      </c>
      <c r="B25" s="305" t="s">
        <v>971</v>
      </c>
      <c r="C25" s="530" t="s">
        <v>355</v>
      </c>
      <c r="D25" s="318" t="s">
        <v>371</v>
      </c>
      <c r="E25" s="325">
        <v>1</v>
      </c>
      <c r="F25" s="318" t="s">
        <v>720</v>
      </c>
      <c r="G25" s="93" t="s">
        <v>975</v>
      </c>
      <c r="H25" s="457">
        <v>212.58</v>
      </c>
      <c r="I25" s="107"/>
      <c r="J25" s="5"/>
      <c r="K25" s="106"/>
      <c r="L25" s="103"/>
      <c r="M25" s="103">
        <v>1</v>
      </c>
      <c r="N25" s="104"/>
      <c r="O25" s="104"/>
      <c r="P25" s="104"/>
      <c r="Q25" s="104"/>
      <c r="R25" s="104"/>
      <c r="S25" s="104"/>
      <c r="T25" s="104"/>
      <c r="U25" s="574"/>
      <c r="V25" s="30" t="s">
        <v>994</v>
      </c>
    </row>
    <row r="26" spans="1:22" ht="39.950000000000003" customHeight="1">
      <c r="A26" s="191">
        <v>7</v>
      </c>
      <c r="B26" s="305" t="s">
        <v>972</v>
      </c>
      <c r="C26" s="531"/>
      <c r="D26" s="318" t="s">
        <v>372</v>
      </c>
      <c r="E26" s="325">
        <v>1</v>
      </c>
      <c r="F26" s="318" t="s">
        <v>721</v>
      </c>
      <c r="G26" s="93" t="s">
        <v>975</v>
      </c>
      <c r="H26" s="457"/>
      <c r="I26" s="107"/>
      <c r="J26" s="5"/>
      <c r="K26" s="106"/>
      <c r="L26" s="103"/>
      <c r="M26" s="103"/>
      <c r="N26" s="103"/>
      <c r="O26" s="103">
        <v>1</v>
      </c>
      <c r="P26" s="104"/>
      <c r="Q26" s="104"/>
      <c r="R26" s="104"/>
      <c r="S26" s="104"/>
      <c r="T26" s="104"/>
      <c r="U26" s="574"/>
      <c r="V26" s="30" t="s">
        <v>994</v>
      </c>
    </row>
    <row r="27" spans="1:22" ht="39.950000000000003" customHeight="1">
      <c r="A27" s="191">
        <v>8</v>
      </c>
      <c r="B27" s="305" t="s">
        <v>973</v>
      </c>
      <c r="C27" s="531"/>
      <c r="D27" s="318" t="s">
        <v>373</v>
      </c>
      <c r="E27" s="325">
        <v>1</v>
      </c>
      <c r="F27" s="318" t="s">
        <v>722</v>
      </c>
      <c r="G27" s="93" t="s">
        <v>976</v>
      </c>
      <c r="H27" s="457"/>
      <c r="I27" s="107"/>
      <c r="J27" s="5"/>
      <c r="K27" s="106"/>
      <c r="L27" s="52"/>
      <c r="M27" s="52"/>
      <c r="N27" s="52"/>
      <c r="O27" s="52"/>
      <c r="P27" s="52"/>
      <c r="Q27" s="52"/>
      <c r="R27" s="52"/>
      <c r="S27" s="103">
        <v>1</v>
      </c>
      <c r="T27" s="104"/>
      <c r="U27" s="574">
        <v>34.03</v>
      </c>
      <c r="V27" s="95"/>
    </row>
    <row r="28" spans="1:22" ht="39.950000000000003" customHeight="1">
      <c r="A28" s="191">
        <v>9</v>
      </c>
      <c r="B28" s="305" t="s">
        <v>974</v>
      </c>
      <c r="C28" s="532"/>
      <c r="D28" s="318" t="s">
        <v>372</v>
      </c>
      <c r="E28" s="325">
        <v>1</v>
      </c>
      <c r="F28" s="318" t="s">
        <v>723</v>
      </c>
      <c r="G28" s="93" t="s">
        <v>976</v>
      </c>
      <c r="H28" s="457"/>
      <c r="I28" s="107"/>
      <c r="J28" s="5"/>
      <c r="K28" s="106"/>
      <c r="L28" s="103"/>
      <c r="M28" s="103"/>
      <c r="N28" s="103"/>
      <c r="O28" s="103">
        <v>1</v>
      </c>
      <c r="P28" s="104"/>
      <c r="Q28" s="104"/>
      <c r="R28" s="104"/>
      <c r="S28" s="104"/>
      <c r="T28" s="104"/>
      <c r="U28" s="574">
        <v>8.7200000000000006</v>
      </c>
      <c r="V28" s="30"/>
    </row>
    <row r="29" spans="1:22" ht="39.950000000000003" customHeight="1">
      <c r="A29" s="476">
        <v>10</v>
      </c>
      <c r="B29" s="475" t="s">
        <v>354</v>
      </c>
      <c r="C29" s="507" t="s">
        <v>355</v>
      </c>
      <c r="D29" s="318" t="s">
        <v>374</v>
      </c>
      <c r="E29" s="325">
        <v>1</v>
      </c>
      <c r="F29" s="318" t="s">
        <v>724</v>
      </c>
      <c r="G29" s="475" t="s">
        <v>810</v>
      </c>
      <c r="H29" s="457">
        <v>217.14</v>
      </c>
      <c r="I29" s="107"/>
      <c r="J29" s="500" t="s">
        <v>925</v>
      </c>
      <c r="K29" s="500" t="s">
        <v>898</v>
      </c>
      <c r="L29" s="50"/>
      <c r="M29" s="50"/>
      <c r="N29" s="50"/>
      <c r="O29" s="50"/>
      <c r="P29" s="50"/>
      <c r="Q29" s="50"/>
      <c r="R29" s="50"/>
      <c r="S29" s="50"/>
      <c r="T29" s="50">
        <v>1</v>
      </c>
      <c r="U29" s="575">
        <v>146.71</v>
      </c>
      <c r="V29" s="30"/>
    </row>
    <row r="30" spans="1:22" ht="39.950000000000003" customHeight="1">
      <c r="A30" s="476"/>
      <c r="B30" s="475"/>
      <c r="C30" s="507"/>
      <c r="D30" s="318" t="s">
        <v>374</v>
      </c>
      <c r="E30" s="325">
        <v>2</v>
      </c>
      <c r="F30" s="318" t="s">
        <v>725</v>
      </c>
      <c r="G30" s="475"/>
      <c r="H30" s="457"/>
      <c r="I30" s="107"/>
      <c r="J30" s="501"/>
      <c r="K30" s="501"/>
      <c r="L30" s="50"/>
      <c r="M30" s="50"/>
      <c r="N30" s="50"/>
      <c r="O30" s="50"/>
      <c r="P30" s="50"/>
      <c r="Q30" s="50"/>
      <c r="R30" s="50"/>
      <c r="S30" s="50"/>
      <c r="T30" s="50">
        <v>1</v>
      </c>
      <c r="U30" s="576"/>
      <c r="V30" s="38"/>
    </row>
    <row r="31" spans="1:22" ht="39.950000000000003" customHeight="1">
      <c r="A31" s="476"/>
      <c r="B31" s="475"/>
      <c r="C31" s="507"/>
      <c r="D31" s="318" t="s">
        <v>374</v>
      </c>
      <c r="E31" s="325">
        <v>3</v>
      </c>
      <c r="F31" s="318" t="s">
        <v>726</v>
      </c>
      <c r="G31" s="475"/>
      <c r="H31" s="457"/>
      <c r="I31" s="107">
        <v>1</v>
      </c>
      <c r="J31" s="501"/>
      <c r="K31" s="501"/>
      <c r="L31" s="49"/>
      <c r="M31" s="49"/>
      <c r="N31" s="49"/>
      <c r="O31" s="49"/>
      <c r="P31" s="49"/>
      <c r="Q31" s="49"/>
      <c r="R31" s="49"/>
      <c r="S31" s="49"/>
      <c r="T31" s="49"/>
      <c r="U31" s="576"/>
      <c r="V31" s="30"/>
    </row>
    <row r="32" spans="1:22" ht="39.950000000000003" customHeight="1">
      <c r="A32" s="476"/>
      <c r="B32" s="475"/>
      <c r="C32" s="507"/>
      <c r="D32" s="318" t="s">
        <v>375</v>
      </c>
      <c r="E32" s="325">
        <v>4</v>
      </c>
      <c r="F32" s="318" t="s">
        <v>727</v>
      </c>
      <c r="G32" s="475"/>
      <c r="H32" s="457"/>
      <c r="I32" s="107"/>
      <c r="J32" s="502"/>
      <c r="K32" s="502"/>
      <c r="L32" s="50"/>
      <c r="M32" s="50"/>
      <c r="N32" s="50"/>
      <c r="O32" s="50"/>
      <c r="P32" s="50"/>
      <c r="Q32" s="50"/>
      <c r="R32" s="50"/>
      <c r="S32" s="50"/>
      <c r="T32" s="50">
        <v>1</v>
      </c>
      <c r="U32" s="577"/>
      <c r="V32" s="38"/>
    </row>
    <row r="33" spans="1:22" ht="16.5" customHeight="1">
      <c r="A33" s="29"/>
      <c r="B33" s="504" t="s">
        <v>21</v>
      </c>
      <c r="C33" s="504"/>
      <c r="D33" s="504"/>
      <c r="E33" s="155">
        <f>E12+E15+E17+E19+E24+E25+E26+E27+E28+E32</f>
        <v>25</v>
      </c>
      <c r="F33" s="13"/>
      <c r="G33" s="12"/>
      <c r="H33" s="39">
        <f>SUM(H8:H32)</f>
        <v>1354.7283333333335</v>
      </c>
      <c r="I33" s="192">
        <f>SUM(I8:I32)</f>
        <v>10</v>
      </c>
      <c r="J33" s="64"/>
      <c r="K33" s="64"/>
      <c r="L33" s="55">
        <f t="shared" ref="L33:U33" si="0">SUM(L8:L32)</f>
        <v>0</v>
      </c>
      <c r="M33" s="55">
        <f t="shared" si="0"/>
        <v>1</v>
      </c>
      <c r="N33" s="55">
        <f t="shared" si="0"/>
        <v>0</v>
      </c>
      <c r="O33" s="55">
        <f>SUM(O8:O32)</f>
        <v>2</v>
      </c>
      <c r="P33" s="181">
        <f>SUM(P8:P32)</f>
        <v>5</v>
      </c>
      <c r="Q33" s="55">
        <f>SUM(Q8:Q32)</f>
        <v>0</v>
      </c>
      <c r="R33" s="55">
        <f t="shared" si="0"/>
        <v>0</v>
      </c>
      <c r="S33" s="55">
        <f t="shared" si="0"/>
        <v>1</v>
      </c>
      <c r="T33" s="55">
        <f>SUM(T8:T32)</f>
        <v>6</v>
      </c>
      <c r="U33" s="56">
        <f t="shared" si="0"/>
        <v>428.82000000000005</v>
      </c>
      <c r="V33" s="97"/>
    </row>
    <row r="34" spans="1:22" ht="36" customHeight="1">
      <c r="A34" s="57"/>
      <c r="B34" s="58"/>
      <c r="C34" s="58"/>
      <c r="D34" s="58"/>
      <c r="E34" s="59"/>
      <c r="F34" s="60"/>
      <c r="G34" s="61"/>
      <c r="H34" s="62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63"/>
      <c r="V34" s="98"/>
    </row>
    <row r="35" spans="1:22" ht="30" customHeight="1">
      <c r="A35" s="533" t="s">
        <v>884</v>
      </c>
      <c r="B35" s="533"/>
      <c r="C35" s="533"/>
      <c r="D35" s="533"/>
      <c r="E35" s="533"/>
      <c r="F35" s="533"/>
      <c r="G35" s="533"/>
      <c r="H35" s="533"/>
      <c r="I35" s="533"/>
      <c r="J35" s="533"/>
      <c r="K35" s="533"/>
      <c r="L35" s="533"/>
      <c r="M35" s="533"/>
      <c r="N35" s="533"/>
      <c r="O35" s="533"/>
      <c r="P35" s="533"/>
      <c r="Q35" s="533"/>
      <c r="R35" s="533"/>
      <c r="S35" s="533"/>
      <c r="T35" s="533"/>
      <c r="U35" s="533"/>
      <c r="V35" s="533"/>
    </row>
    <row r="36" spans="1:22" ht="30">
      <c r="A36" s="191" t="s">
        <v>0</v>
      </c>
      <c r="B36" s="54" t="s">
        <v>1</v>
      </c>
      <c r="C36" s="54" t="s">
        <v>2</v>
      </c>
      <c r="D36" s="526" t="s">
        <v>3</v>
      </c>
      <c r="E36" s="527"/>
      <c r="F36" s="54" t="s">
        <v>4</v>
      </c>
    </row>
    <row r="37" spans="1:22" ht="30">
      <c r="A37" s="194">
        <v>1</v>
      </c>
      <c r="B37" s="2" t="s">
        <v>351</v>
      </c>
      <c r="C37" s="2" t="s">
        <v>867</v>
      </c>
      <c r="D37" s="528" t="s">
        <v>868</v>
      </c>
      <c r="E37" s="529"/>
      <c r="F37" s="2" t="s">
        <v>869</v>
      </c>
    </row>
    <row r="38" spans="1:22" ht="30">
      <c r="A38" s="194">
        <v>2</v>
      </c>
      <c r="B38" s="2" t="s">
        <v>351</v>
      </c>
      <c r="C38" s="2" t="s">
        <v>867</v>
      </c>
      <c r="D38" s="528" t="s">
        <v>870</v>
      </c>
      <c r="E38" s="529"/>
      <c r="F38" s="2" t="s">
        <v>871</v>
      </c>
    </row>
    <row r="39" spans="1:22" ht="45">
      <c r="A39" s="194">
        <v>3</v>
      </c>
      <c r="B39" s="2" t="s">
        <v>352</v>
      </c>
      <c r="C39" s="2" t="s">
        <v>355</v>
      </c>
      <c r="D39" s="528" t="s">
        <v>872</v>
      </c>
      <c r="E39" s="529"/>
      <c r="F39" s="2" t="s">
        <v>873</v>
      </c>
    </row>
  </sheetData>
  <mergeCells count="79">
    <mergeCell ref="A18:A19"/>
    <mergeCell ref="B18:B19"/>
    <mergeCell ref="C18:C19"/>
    <mergeCell ref="J16:J17"/>
    <mergeCell ref="K16:K17"/>
    <mergeCell ref="B16:B17"/>
    <mergeCell ref="C16:C17"/>
    <mergeCell ref="A16:A17"/>
    <mergeCell ref="G16:G17"/>
    <mergeCell ref="H16:H17"/>
    <mergeCell ref="U29:U32"/>
    <mergeCell ref="B33:D33"/>
    <mergeCell ref="A20:A24"/>
    <mergeCell ref="B20:B24"/>
    <mergeCell ref="C20:C24"/>
    <mergeCell ref="K20:K24"/>
    <mergeCell ref="J29:J32"/>
    <mergeCell ref="K29:K32"/>
    <mergeCell ref="U20:U24"/>
    <mergeCell ref="J20:J24"/>
    <mergeCell ref="H29:H32"/>
    <mergeCell ref="A4:H4"/>
    <mergeCell ref="A3:T3"/>
    <mergeCell ref="I4:V4"/>
    <mergeCell ref="U13:U15"/>
    <mergeCell ref="H18:H19"/>
    <mergeCell ref="A8:A12"/>
    <mergeCell ref="B8:B12"/>
    <mergeCell ref="A13:A15"/>
    <mergeCell ref="B13:B15"/>
    <mergeCell ref="C13:C15"/>
    <mergeCell ref="G13:G15"/>
    <mergeCell ref="H13:H15"/>
    <mergeCell ref="C8:C12"/>
    <mergeCell ref="G8:G12"/>
    <mergeCell ref="H8:H12"/>
    <mergeCell ref="G18:G19"/>
    <mergeCell ref="U16:U17"/>
    <mergeCell ref="G20:G24"/>
    <mergeCell ref="H20:H24"/>
    <mergeCell ref="H25:H28"/>
    <mergeCell ref="A1:V1"/>
    <mergeCell ref="A2:V2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D36:E36"/>
    <mergeCell ref="D37:E37"/>
    <mergeCell ref="D38:E38"/>
    <mergeCell ref="D39:E39"/>
    <mergeCell ref="A5:A7"/>
    <mergeCell ref="B5:B7"/>
    <mergeCell ref="C5:C7"/>
    <mergeCell ref="D5:D7"/>
    <mergeCell ref="E5:E7"/>
    <mergeCell ref="C25:C28"/>
    <mergeCell ref="A35:V35"/>
    <mergeCell ref="A29:A32"/>
    <mergeCell ref="B29:B32"/>
    <mergeCell ref="C29:C32"/>
    <mergeCell ref="G29:G32"/>
    <mergeCell ref="U18:U19"/>
    <mergeCell ref="V13:V15"/>
    <mergeCell ref="J6:J7"/>
    <mergeCell ref="U5:U7"/>
    <mergeCell ref="F5:F7"/>
    <mergeCell ref="N6:N7"/>
    <mergeCell ref="K6:K7"/>
    <mergeCell ref="Q6:R6"/>
    <mergeCell ref="U8:U12"/>
    <mergeCell ref="K8:K12"/>
    <mergeCell ref="J8:J12"/>
  </mergeCells>
  <pageMargins left="0.15748031496063" right="0.15748031496063" top="0.54" bottom="0.118110236220472" header="0.118110236220472" footer="0.118110236220472"/>
  <pageSetup paperSize="9" scale="82" orientation="landscape" r:id="rId1"/>
  <rowBreaks count="2" manualBreakCount="2">
    <brk id="17" max="16383" man="1"/>
    <brk id="2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V68"/>
  <sheetViews>
    <sheetView view="pageBreakPreview" zoomScale="75" zoomScaleSheetLayoutView="75" workbookViewId="0">
      <pane xSplit="1" ySplit="7" topLeftCell="B47" activePane="bottomRight" state="frozen"/>
      <selection pane="topRight" activeCell="B1" sqref="B1"/>
      <selection pane="bottomLeft" activeCell="A8" sqref="A8"/>
      <selection pane="bottomRight" activeCell="N50" sqref="N50"/>
    </sheetView>
  </sheetViews>
  <sheetFormatPr defaultRowHeight="14.25"/>
  <cols>
    <col min="1" max="1" width="5.140625" style="130" customWidth="1"/>
    <col min="2" max="2" width="17.140625" style="130" customWidth="1"/>
    <col min="3" max="3" width="10.140625" style="130" customWidth="1"/>
    <col min="4" max="4" width="16.28515625" style="147" customWidth="1"/>
    <col min="5" max="5" width="4.85546875" style="147" customWidth="1"/>
    <col min="6" max="6" width="21.28515625" style="153" customWidth="1"/>
    <col min="7" max="7" width="21.42578125" style="130" customWidth="1"/>
    <col min="8" max="8" width="11" style="150" customWidth="1"/>
    <col min="9" max="9" width="4.85546875" style="151" hidden="1" customWidth="1"/>
    <col min="10" max="11" width="11.7109375" style="130" customWidth="1"/>
    <col min="12" max="20" width="4.7109375" style="130" customWidth="1"/>
    <col min="21" max="21" width="12.140625" style="130" customWidth="1"/>
    <col min="22" max="22" width="15" style="130" customWidth="1"/>
    <col min="23" max="16384" width="9.140625" style="130"/>
  </cols>
  <sheetData>
    <row r="1" spans="1:22" ht="18.75">
      <c r="A1" s="544" t="s">
        <v>19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</row>
    <row r="2" spans="1:22" ht="20.100000000000001" customHeight="1">
      <c r="A2" s="545" t="str">
        <f>'Patna (West)'!A2</f>
        <v>Progress report for the construction of USS school building (2010-2011)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</row>
    <row r="3" spans="1:22" ht="20.100000000000001" customHeight="1">
      <c r="A3" s="550" t="s">
        <v>954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2"/>
      <c r="U3" s="187" t="str">
        <f>Summary!V3</f>
        <v>Date:-31.03.2015</v>
      </c>
      <c r="V3" s="188"/>
    </row>
    <row r="4" spans="1:22" ht="39.75" customHeight="1">
      <c r="A4" s="553" t="s">
        <v>1155</v>
      </c>
      <c r="B4" s="553"/>
      <c r="C4" s="553"/>
      <c r="D4" s="553"/>
      <c r="E4" s="553"/>
      <c r="F4" s="553"/>
      <c r="G4" s="553"/>
      <c r="H4" s="553"/>
      <c r="I4" s="186"/>
      <c r="J4" s="554" t="s">
        <v>1175</v>
      </c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5"/>
    </row>
    <row r="5" spans="1:22" ht="15.75" customHeight="1">
      <c r="A5" s="540" t="s">
        <v>0</v>
      </c>
      <c r="B5" s="540" t="s">
        <v>1</v>
      </c>
      <c r="C5" s="540" t="s">
        <v>2</v>
      </c>
      <c r="D5" s="540" t="s">
        <v>3</v>
      </c>
      <c r="E5" s="540" t="s">
        <v>0</v>
      </c>
      <c r="F5" s="549" t="s">
        <v>4</v>
      </c>
      <c r="G5" s="540" t="s">
        <v>5</v>
      </c>
      <c r="H5" s="548" t="s">
        <v>6</v>
      </c>
      <c r="I5" s="547" t="s">
        <v>16</v>
      </c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0" t="s">
        <v>20</v>
      </c>
      <c r="V5" s="546" t="s">
        <v>14</v>
      </c>
    </row>
    <row r="6" spans="1:22" ht="43.5" customHeight="1">
      <c r="A6" s="540"/>
      <c r="B6" s="540"/>
      <c r="C6" s="540"/>
      <c r="D6" s="540"/>
      <c r="E6" s="540"/>
      <c r="F6" s="549"/>
      <c r="G6" s="540"/>
      <c r="H6" s="548"/>
      <c r="I6" s="540" t="s">
        <v>7</v>
      </c>
      <c r="J6" s="540" t="s">
        <v>895</v>
      </c>
      <c r="K6" s="540" t="s">
        <v>896</v>
      </c>
      <c r="L6" s="547" t="s">
        <v>1186</v>
      </c>
      <c r="M6" s="540" t="s">
        <v>10</v>
      </c>
      <c r="N6" s="540" t="s">
        <v>9</v>
      </c>
      <c r="O6" s="540" t="s">
        <v>17</v>
      </c>
      <c r="P6" s="540"/>
      <c r="Q6" s="540" t="s">
        <v>18</v>
      </c>
      <c r="R6" s="540"/>
      <c r="S6" s="540" t="s">
        <v>13</v>
      </c>
      <c r="T6" s="540" t="s">
        <v>8</v>
      </c>
      <c r="U6" s="540"/>
      <c r="V6" s="546"/>
    </row>
    <row r="7" spans="1:22" ht="39" customHeight="1">
      <c r="A7" s="540"/>
      <c r="B7" s="540"/>
      <c r="C7" s="540"/>
      <c r="D7" s="540"/>
      <c r="E7" s="540"/>
      <c r="F7" s="549"/>
      <c r="G7" s="540"/>
      <c r="H7" s="548"/>
      <c r="I7" s="540"/>
      <c r="J7" s="540"/>
      <c r="K7" s="540"/>
      <c r="L7" s="547"/>
      <c r="M7" s="540"/>
      <c r="N7" s="540"/>
      <c r="O7" s="276" t="s">
        <v>11</v>
      </c>
      <c r="P7" s="276" t="s">
        <v>12</v>
      </c>
      <c r="Q7" s="276" t="s">
        <v>11</v>
      </c>
      <c r="R7" s="276" t="s">
        <v>12</v>
      </c>
      <c r="S7" s="540"/>
      <c r="T7" s="540"/>
      <c r="U7" s="540"/>
      <c r="V7" s="546"/>
    </row>
    <row r="8" spans="1:22" ht="50.1" customHeight="1">
      <c r="A8" s="252">
        <v>1</v>
      </c>
      <c r="B8" s="323" t="s">
        <v>1143</v>
      </c>
      <c r="C8" s="507" t="s">
        <v>253</v>
      </c>
      <c r="D8" s="311" t="s">
        <v>256</v>
      </c>
      <c r="E8" s="310">
        <v>1</v>
      </c>
      <c r="F8" s="321" t="s">
        <v>741</v>
      </c>
      <c r="G8" s="310" t="s">
        <v>1145</v>
      </c>
      <c r="H8" s="253">
        <v>56.41</v>
      </c>
      <c r="I8" s="133">
        <v>1</v>
      </c>
      <c r="J8" s="563"/>
      <c r="K8" s="563"/>
      <c r="L8" s="134"/>
      <c r="M8" s="134"/>
      <c r="N8" s="134"/>
      <c r="O8" s="134"/>
      <c r="P8" s="134"/>
      <c r="Q8" s="134"/>
      <c r="R8" s="134"/>
      <c r="S8" s="134"/>
      <c r="T8" s="134"/>
      <c r="U8" s="584"/>
      <c r="V8" s="135"/>
    </row>
    <row r="9" spans="1:22" ht="50.1" customHeight="1">
      <c r="A9" s="252">
        <v>2</v>
      </c>
      <c r="B9" s="323" t="s">
        <v>1144</v>
      </c>
      <c r="C9" s="507"/>
      <c r="D9" s="311" t="s">
        <v>257</v>
      </c>
      <c r="E9" s="310">
        <v>1</v>
      </c>
      <c r="F9" s="321" t="s">
        <v>742</v>
      </c>
      <c r="G9" s="93" t="s">
        <v>1174</v>
      </c>
      <c r="H9" s="253">
        <v>56.8</v>
      </c>
      <c r="I9" s="133"/>
      <c r="J9" s="564"/>
      <c r="K9" s="564"/>
      <c r="L9" s="342"/>
      <c r="M9" s="342"/>
      <c r="N9" s="342"/>
      <c r="O9" s="342"/>
      <c r="P9" s="342"/>
      <c r="Q9" s="342"/>
      <c r="R9" s="342"/>
      <c r="S9" s="342">
        <v>1</v>
      </c>
      <c r="T9" s="134"/>
      <c r="U9" s="584">
        <v>33.65</v>
      </c>
      <c r="V9" s="135"/>
    </row>
    <row r="10" spans="1:22" ht="50.1" customHeight="1">
      <c r="A10" s="556">
        <v>3</v>
      </c>
      <c r="B10" s="475" t="s">
        <v>250</v>
      </c>
      <c r="C10" s="507" t="s">
        <v>253</v>
      </c>
      <c r="D10" s="311" t="s">
        <v>258</v>
      </c>
      <c r="E10" s="310">
        <v>1</v>
      </c>
      <c r="F10" s="321" t="s">
        <v>743</v>
      </c>
      <c r="G10" s="475" t="s">
        <v>800</v>
      </c>
      <c r="H10" s="557">
        <v>208.64</v>
      </c>
      <c r="I10" s="133"/>
      <c r="J10" s="541">
        <v>28.2013</v>
      </c>
      <c r="K10" s="541" t="s">
        <v>898</v>
      </c>
      <c r="L10" s="136"/>
      <c r="M10" s="136"/>
      <c r="N10" s="136"/>
      <c r="O10" s="136"/>
      <c r="P10" s="136"/>
      <c r="Q10" s="136"/>
      <c r="R10" s="136"/>
      <c r="S10" s="136"/>
      <c r="T10" s="136">
        <v>1</v>
      </c>
      <c r="U10" s="585">
        <v>142.6</v>
      </c>
      <c r="V10" s="135" t="s">
        <v>968</v>
      </c>
    </row>
    <row r="11" spans="1:22" ht="50.1" customHeight="1">
      <c r="A11" s="556"/>
      <c r="B11" s="475"/>
      <c r="C11" s="507"/>
      <c r="D11" s="311" t="s">
        <v>259</v>
      </c>
      <c r="E11" s="310">
        <v>2</v>
      </c>
      <c r="F11" s="321" t="s">
        <v>744</v>
      </c>
      <c r="G11" s="475"/>
      <c r="H11" s="557"/>
      <c r="I11" s="133"/>
      <c r="J11" s="542"/>
      <c r="K11" s="542"/>
      <c r="L11" s="342"/>
      <c r="M11" s="342"/>
      <c r="N11" s="342"/>
      <c r="O11" s="342"/>
      <c r="P11" s="342">
        <v>1</v>
      </c>
      <c r="Q11" s="134"/>
      <c r="R11" s="134"/>
      <c r="S11" s="134"/>
      <c r="T11" s="134"/>
      <c r="U11" s="586"/>
      <c r="V11" s="135"/>
    </row>
    <row r="12" spans="1:22" ht="50.1" customHeight="1">
      <c r="A12" s="556"/>
      <c r="B12" s="475"/>
      <c r="C12" s="507"/>
      <c r="D12" s="311" t="s">
        <v>259</v>
      </c>
      <c r="E12" s="310">
        <v>3</v>
      </c>
      <c r="F12" s="321" t="s">
        <v>745</v>
      </c>
      <c r="G12" s="475"/>
      <c r="H12" s="557"/>
      <c r="I12" s="133"/>
      <c r="J12" s="542"/>
      <c r="K12" s="542"/>
      <c r="L12" s="136"/>
      <c r="M12" s="136"/>
      <c r="N12" s="136"/>
      <c r="O12" s="136"/>
      <c r="P12" s="136"/>
      <c r="Q12" s="136"/>
      <c r="R12" s="136"/>
      <c r="S12" s="136"/>
      <c r="T12" s="136">
        <v>1</v>
      </c>
      <c r="U12" s="586"/>
      <c r="V12" s="135"/>
    </row>
    <row r="13" spans="1:22" ht="50.1" customHeight="1">
      <c r="A13" s="556"/>
      <c r="B13" s="475"/>
      <c r="C13" s="507"/>
      <c r="D13" s="311" t="s">
        <v>260</v>
      </c>
      <c r="E13" s="310">
        <v>4</v>
      </c>
      <c r="F13" s="321" t="s">
        <v>746</v>
      </c>
      <c r="G13" s="475"/>
      <c r="H13" s="557"/>
      <c r="I13" s="133"/>
      <c r="J13" s="543"/>
      <c r="K13" s="543"/>
      <c r="L13" s="136"/>
      <c r="M13" s="136"/>
      <c r="N13" s="136"/>
      <c r="O13" s="136"/>
      <c r="P13" s="136"/>
      <c r="Q13" s="136"/>
      <c r="R13" s="136"/>
      <c r="S13" s="136"/>
      <c r="T13" s="136">
        <v>1</v>
      </c>
      <c r="U13" s="587"/>
      <c r="V13" s="135" t="s">
        <v>968</v>
      </c>
    </row>
    <row r="14" spans="1:22" ht="50.1" customHeight="1">
      <c r="A14" s="556">
        <v>4</v>
      </c>
      <c r="B14" s="475" t="s">
        <v>251</v>
      </c>
      <c r="C14" s="507" t="s">
        <v>253</v>
      </c>
      <c r="D14" s="311" t="s">
        <v>261</v>
      </c>
      <c r="E14" s="310">
        <v>1</v>
      </c>
      <c r="F14" s="321" t="s">
        <v>747</v>
      </c>
      <c r="G14" s="475" t="s">
        <v>800</v>
      </c>
      <c r="H14" s="557">
        <v>208.19</v>
      </c>
      <c r="I14" s="133"/>
      <c r="J14" s="541">
        <v>28.2013</v>
      </c>
      <c r="K14" s="541" t="s">
        <v>898</v>
      </c>
      <c r="L14" s="136"/>
      <c r="M14" s="136"/>
      <c r="N14" s="136"/>
      <c r="O14" s="136"/>
      <c r="P14" s="136"/>
      <c r="Q14" s="136"/>
      <c r="R14" s="136"/>
      <c r="S14" s="136"/>
      <c r="T14" s="136">
        <v>1</v>
      </c>
      <c r="U14" s="578">
        <v>192.05</v>
      </c>
      <c r="V14" s="135" t="s">
        <v>968</v>
      </c>
    </row>
    <row r="15" spans="1:22" ht="50.1" customHeight="1">
      <c r="A15" s="556"/>
      <c r="B15" s="475"/>
      <c r="C15" s="507"/>
      <c r="D15" s="311" t="s">
        <v>262</v>
      </c>
      <c r="E15" s="310">
        <v>2</v>
      </c>
      <c r="F15" s="321" t="s">
        <v>748</v>
      </c>
      <c r="G15" s="475"/>
      <c r="H15" s="557"/>
      <c r="I15" s="133"/>
      <c r="J15" s="542"/>
      <c r="K15" s="542"/>
      <c r="L15" s="136"/>
      <c r="M15" s="136"/>
      <c r="N15" s="136"/>
      <c r="O15" s="136"/>
      <c r="P15" s="136"/>
      <c r="Q15" s="136"/>
      <c r="R15" s="136"/>
      <c r="S15" s="136"/>
      <c r="T15" s="136">
        <v>1</v>
      </c>
      <c r="U15" s="579"/>
      <c r="V15" s="135" t="s">
        <v>968</v>
      </c>
    </row>
    <row r="16" spans="1:22" ht="50.1" customHeight="1">
      <c r="A16" s="556"/>
      <c r="B16" s="475"/>
      <c r="C16" s="507"/>
      <c r="D16" s="311" t="s">
        <v>262</v>
      </c>
      <c r="E16" s="310">
        <v>3</v>
      </c>
      <c r="F16" s="321" t="s">
        <v>749</v>
      </c>
      <c r="G16" s="475"/>
      <c r="H16" s="557"/>
      <c r="I16" s="133"/>
      <c r="J16" s="542"/>
      <c r="K16" s="542"/>
      <c r="L16" s="136"/>
      <c r="M16" s="136"/>
      <c r="N16" s="136"/>
      <c r="O16" s="136"/>
      <c r="P16" s="136"/>
      <c r="Q16" s="136"/>
      <c r="R16" s="136"/>
      <c r="S16" s="136"/>
      <c r="T16" s="136">
        <v>1</v>
      </c>
      <c r="U16" s="579"/>
      <c r="V16" s="135" t="s">
        <v>968</v>
      </c>
    </row>
    <row r="17" spans="1:22" ht="50.1" customHeight="1">
      <c r="A17" s="556"/>
      <c r="B17" s="475"/>
      <c r="C17" s="507"/>
      <c r="D17" s="311" t="s">
        <v>262</v>
      </c>
      <c r="E17" s="310">
        <v>4</v>
      </c>
      <c r="F17" s="321" t="s">
        <v>750</v>
      </c>
      <c r="G17" s="475"/>
      <c r="H17" s="557"/>
      <c r="I17" s="138"/>
      <c r="J17" s="543"/>
      <c r="K17" s="543"/>
      <c r="L17" s="136"/>
      <c r="M17" s="136"/>
      <c r="N17" s="136"/>
      <c r="O17" s="136"/>
      <c r="P17" s="136"/>
      <c r="Q17" s="136"/>
      <c r="R17" s="136"/>
      <c r="S17" s="136"/>
      <c r="T17" s="136">
        <v>1</v>
      </c>
      <c r="U17" s="580"/>
      <c r="V17" s="135" t="s">
        <v>968</v>
      </c>
    </row>
    <row r="18" spans="1:22" ht="50.1" customHeight="1">
      <c r="A18" s="556">
        <v>5</v>
      </c>
      <c r="B18" s="475" t="s">
        <v>252</v>
      </c>
      <c r="C18" s="507" t="s">
        <v>253</v>
      </c>
      <c r="D18" s="311" t="s">
        <v>263</v>
      </c>
      <c r="E18" s="310">
        <v>1</v>
      </c>
      <c r="F18" s="321" t="s">
        <v>751</v>
      </c>
      <c r="G18" s="475" t="s">
        <v>800</v>
      </c>
      <c r="H18" s="557">
        <f>208.49/4*3</f>
        <v>156.36750000000001</v>
      </c>
      <c r="I18" s="133"/>
      <c r="J18" s="541" t="s">
        <v>916</v>
      </c>
      <c r="K18" s="541" t="s">
        <v>898</v>
      </c>
      <c r="L18" s="136"/>
      <c r="M18" s="136"/>
      <c r="N18" s="136"/>
      <c r="O18" s="136"/>
      <c r="P18" s="136"/>
      <c r="Q18" s="136"/>
      <c r="R18" s="136"/>
      <c r="S18" s="136"/>
      <c r="T18" s="136">
        <v>1</v>
      </c>
      <c r="U18" s="578">
        <v>109.14</v>
      </c>
      <c r="V18" s="135"/>
    </row>
    <row r="19" spans="1:22" ht="50.1" customHeight="1">
      <c r="A19" s="556"/>
      <c r="B19" s="475"/>
      <c r="C19" s="507"/>
      <c r="D19" s="311" t="s">
        <v>264</v>
      </c>
      <c r="E19" s="310">
        <v>2</v>
      </c>
      <c r="F19" s="321" t="s">
        <v>752</v>
      </c>
      <c r="G19" s="475"/>
      <c r="H19" s="557"/>
      <c r="I19" s="133"/>
      <c r="J19" s="542"/>
      <c r="K19" s="542"/>
      <c r="L19" s="136"/>
      <c r="M19" s="136"/>
      <c r="N19" s="136"/>
      <c r="O19" s="136"/>
      <c r="P19" s="136"/>
      <c r="Q19" s="136"/>
      <c r="R19" s="136"/>
      <c r="S19" s="136">
        <v>1</v>
      </c>
      <c r="T19" s="134"/>
      <c r="U19" s="579"/>
      <c r="V19" s="135"/>
    </row>
    <row r="20" spans="1:22" ht="50.1" customHeight="1">
      <c r="A20" s="556"/>
      <c r="B20" s="475"/>
      <c r="C20" s="507"/>
      <c r="D20" s="311" t="s">
        <v>263</v>
      </c>
      <c r="E20" s="310">
        <v>3</v>
      </c>
      <c r="F20" s="321" t="s">
        <v>753</v>
      </c>
      <c r="G20" s="475"/>
      <c r="H20" s="557"/>
      <c r="I20" s="133"/>
      <c r="J20" s="543"/>
      <c r="K20" s="543"/>
      <c r="L20" s="136"/>
      <c r="M20" s="136"/>
      <c r="N20" s="136"/>
      <c r="O20" s="136"/>
      <c r="P20" s="136"/>
      <c r="Q20" s="136"/>
      <c r="R20" s="136"/>
      <c r="S20" s="136">
        <v>1</v>
      </c>
      <c r="T20" s="134"/>
      <c r="U20" s="580"/>
      <c r="V20" s="135"/>
    </row>
    <row r="21" spans="1:22" ht="50.1" customHeight="1">
      <c r="A21" s="556">
        <v>6</v>
      </c>
      <c r="B21" s="475" t="s">
        <v>266</v>
      </c>
      <c r="C21" s="507" t="s">
        <v>276</v>
      </c>
      <c r="D21" s="311" t="s">
        <v>278</v>
      </c>
      <c r="E21" s="310">
        <v>1</v>
      </c>
      <c r="F21" s="321" t="s">
        <v>754</v>
      </c>
      <c r="G21" s="475" t="s">
        <v>801</v>
      </c>
      <c r="H21" s="558">
        <f>257.21/5*4</f>
        <v>205.76799999999997</v>
      </c>
      <c r="I21" s="138"/>
      <c r="J21" s="565" t="s">
        <v>929</v>
      </c>
      <c r="K21" s="565" t="s">
        <v>898</v>
      </c>
      <c r="L21" s="136"/>
      <c r="M21" s="136"/>
      <c r="N21" s="136"/>
      <c r="O21" s="136"/>
      <c r="P21" s="136"/>
      <c r="Q21" s="136"/>
      <c r="R21" s="136"/>
      <c r="S21" s="136">
        <v>1</v>
      </c>
      <c r="T21" s="134"/>
      <c r="U21" s="578">
        <v>88.96</v>
      </c>
      <c r="V21" s="135"/>
    </row>
    <row r="22" spans="1:22" ht="50.1" customHeight="1">
      <c r="A22" s="556"/>
      <c r="B22" s="475"/>
      <c r="C22" s="507"/>
      <c r="D22" s="311" t="s">
        <v>278</v>
      </c>
      <c r="E22" s="310">
        <v>2</v>
      </c>
      <c r="F22" s="321" t="s">
        <v>755</v>
      </c>
      <c r="G22" s="475"/>
      <c r="H22" s="558"/>
      <c r="I22" s="133"/>
      <c r="J22" s="566"/>
      <c r="K22" s="566"/>
      <c r="L22" s="136"/>
      <c r="M22" s="136"/>
      <c r="N22" s="136"/>
      <c r="O22" s="136"/>
      <c r="P22" s="136"/>
      <c r="Q22" s="136"/>
      <c r="R22" s="136"/>
      <c r="S22" s="136">
        <v>1</v>
      </c>
      <c r="T22" s="134"/>
      <c r="U22" s="579"/>
      <c r="V22" s="135"/>
    </row>
    <row r="23" spans="1:22" ht="50.1" customHeight="1">
      <c r="A23" s="556"/>
      <c r="B23" s="475"/>
      <c r="C23" s="507"/>
      <c r="D23" s="311" t="s">
        <v>278</v>
      </c>
      <c r="E23" s="310">
        <v>3</v>
      </c>
      <c r="F23" s="321" t="s">
        <v>756</v>
      </c>
      <c r="G23" s="475"/>
      <c r="H23" s="558"/>
      <c r="I23" s="133"/>
      <c r="J23" s="566"/>
      <c r="K23" s="566"/>
      <c r="L23" s="136"/>
      <c r="M23" s="136"/>
      <c r="N23" s="136"/>
      <c r="O23" s="136"/>
      <c r="P23" s="136"/>
      <c r="Q23" s="136"/>
      <c r="R23" s="136"/>
      <c r="S23" s="136">
        <v>1</v>
      </c>
      <c r="T23" s="134"/>
      <c r="U23" s="579"/>
      <c r="V23" s="135"/>
    </row>
    <row r="24" spans="1:22" ht="50.1" customHeight="1">
      <c r="A24" s="556"/>
      <c r="B24" s="475"/>
      <c r="C24" s="507"/>
      <c r="D24" s="311" t="s">
        <v>279</v>
      </c>
      <c r="E24" s="310">
        <v>4</v>
      </c>
      <c r="F24" s="321" t="s">
        <v>757</v>
      </c>
      <c r="G24" s="475"/>
      <c r="H24" s="558"/>
      <c r="I24" s="133"/>
      <c r="J24" s="567"/>
      <c r="K24" s="567"/>
      <c r="L24" s="342">
        <v>1</v>
      </c>
      <c r="M24" s="134"/>
      <c r="N24" s="134"/>
      <c r="O24" s="134"/>
      <c r="P24" s="134"/>
      <c r="Q24" s="134"/>
      <c r="R24" s="134"/>
      <c r="S24" s="134"/>
      <c r="T24" s="134"/>
      <c r="U24" s="580"/>
      <c r="V24" s="135"/>
    </row>
    <row r="25" spans="1:22" ht="50.1" customHeight="1">
      <c r="A25" s="139">
        <v>7</v>
      </c>
      <c r="B25" s="310" t="s">
        <v>267</v>
      </c>
      <c r="C25" s="324" t="s">
        <v>276</v>
      </c>
      <c r="D25" s="311" t="s">
        <v>280</v>
      </c>
      <c r="E25" s="310">
        <v>1</v>
      </c>
      <c r="F25" s="321" t="s">
        <v>758</v>
      </c>
      <c r="G25" s="310" t="s">
        <v>800</v>
      </c>
      <c r="H25" s="140">
        <f>154.53/3*1</f>
        <v>51.51</v>
      </c>
      <c r="I25" s="133"/>
      <c r="J25" s="141" t="s">
        <v>916</v>
      </c>
      <c r="K25" s="141" t="s">
        <v>898</v>
      </c>
      <c r="L25" s="136"/>
      <c r="M25" s="136"/>
      <c r="N25" s="136"/>
      <c r="O25" s="136"/>
      <c r="P25" s="136"/>
      <c r="Q25" s="136"/>
      <c r="R25" s="136"/>
      <c r="S25" s="136">
        <v>1</v>
      </c>
      <c r="T25" s="134"/>
      <c r="U25" s="581">
        <v>28.58</v>
      </c>
      <c r="V25" s="135"/>
    </row>
    <row r="26" spans="1:22" ht="50.1" customHeight="1">
      <c r="A26" s="556">
        <v>8</v>
      </c>
      <c r="B26" s="475" t="s">
        <v>268</v>
      </c>
      <c r="C26" s="507" t="s">
        <v>276</v>
      </c>
      <c r="D26" s="311" t="s">
        <v>282</v>
      </c>
      <c r="E26" s="310">
        <v>1</v>
      </c>
      <c r="F26" s="321" t="s">
        <v>292</v>
      </c>
      <c r="G26" s="475" t="s">
        <v>800</v>
      </c>
      <c r="H26" s="558">
        <v>264.22000000000003</v>
      </c>
      <c r="I26" s="133"/>
      <c r="J26" s="539" t="s">
        <v>928</v>
      </c>
      <c r="K26" s="539" t="s">
        <v>898</v>
      </c>
      <c r="L26" s="142"/>
      <c r="M26" s="136"/>
      <c r="N26" s="136"/>
      <c r="O26" s="136"/>
      <c r="P26" s="136"/>
      <c r="Q26" s="136"/>
      <c r="R26" s="136"/>
      <c r="S26" s="136">
        <v>1</v>
      </c>
      <c r="T26" s="134"/>
      <c r="U26" s="578">
        <v>168.41</v>
      </c>
      <c r="V26" s="135"/>
    </row>
    <row r="27" spans="1:22" ht="50.1" customHeight="1">
      <c r="A27" s="556"/>
      <c r="B27" s="475"/>
      <c r="C27" s="507"/>
      <c r="D27" s="311" t="s">
        <v>283</v>
      </c>
      <c r="E27" s="310">
        <v>2</v>
      </c>
      <c r="F27" s="321" t="s">
        <v>293</v>
      </c>
      <c r="G27" s="475"/>
      <c r="H27" s="558"/>
      <c r="I27" s="133"/>
      <c r="J27" s="539"/>
      <c r="K27" s="539"/>
      <c r="L27" s="142"/>
      <c r="M27" s="136"/>
      <c r="N27" s="136"/>
      <c r="O27" s="136"/>
      <c r="P27" s="136"/>
      <c r="Q27" s="136"/>
      <c r="R27" s="136"/>
      <c r="S27" s="136">
        <v>1</v>
      </c>
      <c r="T27" s="134"/>
      <c r="U27" s="579"/>
      <c r="V27" s="135"/>
    </row>
    <row r="28" spans="1:22" ht="50.1" customHeight="1">
      <c r="A28" s="556"/>
      <c r="B28" s="475"/>
      <c r="C28" s="507"/>
      <c r="D28" s="311" t="s">
        <v>283</v>
      </c>
      <c r="E28" s="310">
        <v>3</v>
      </c>
      <c r="F28" s="321" t="s">
        <v>759</v>
      </c>
      <c r="G28" s="475"/>
      <c r="H28" s="558"/>
      <c r="I28" s="133"/>
      <c r="J28" s="539"/>
      <c r="K28" s="539"/>
      <c r="L28" s="136"/>
      <c r="M28" s="136"/>
      <c r="N28" s="136"/>
      <c r="O28" s="136"/>
      <c r="P28" s="136"/>
      <c r="Q28" s="136"/>
      <c r="R28" s="136"/>
      <c r="S28" s="136">
        <v>1</v>
      </c>
      <c r="T28" s="134"/>
      <c r="U28" s="579"/>
      <c r="V28" s="135"/>
    </row>
    <row r="29" spans="1:22" ht="50.1" customHeight="1">
      <c r="A29" s="556"/>
      <c r="B29" s="475"/>
      <c r="C29" s="507"/>
      <c r="D29" s="311" t="s">
        <v>283</v>
      </c>
      <c r="E29" s="310">
        <v>4</v>
      </c>
      <c r="F29" s="321" t="s">
        <v>760</v>
      </c>
      <c r="G29" s="475"/>
      <c r="H29" s="558"/>
      <c r="I29" s="133"/>
      <c r="J29" s="539"/>
      <c r="K29" s="539"/>
      <c r="L29" s="136"/>
      <c r="M29" s="136"/>
      <c r="N29" s="136"/>
      <c r="O29" s="136"/>
      <c r="P29" s="136"/>
      <c r="Q29" s="136"/>
      <c r="R29" s="136"/>
      <c r="S29" s="136">
        <v>1</v>
      </c>
      <c r="T29" s="134"/>
      <c r="U29" s="579"/>
      <c r="V29" s="135"/>
    </row>
    <row r="30" spans="1:22" ht="50.1" customHeight="1">
      <c r="A30" s="556"/>
      <c r="B30" s="475"/>
      <c r="C30" s="507"/>
      <c r="D30" s="311" t="s">
        <v>282</v>
      </c>
      <c r="E30" s="310">
        <v>5</v>
      </c>
      <c r="F30" s="321" t="s">
        <v>761</v>
      </c>
      <c r="G30" s="475"/>
      <c r="H30" s="558"/>
      <c r="I30" s="133"/>
      <c r="J30" s="539"/>
      <c r="K30" s="539"/>
      <c r="L30" s="136"/>
      <c r="M30" s="136"/>
      <c r="N30" s="136"/>
      <c r="O30" s="136"/>
      <c r="P30" s="136"/>
      <c r="Q30" s="136"/>
      <c r="R30" s="136"/>
      <c r="S30" s="136">
        <v>1</v>
      </c>
      <c r="T30" s="134"/>
      <c r="U30" s="580"/>
      <c r="V30" s="135"/>
    </row>
    <row r="31" spans="1:22" ht="50.1" customHeight="1">
      <c r="A31" s="139">
        <v>9</v>
      </c>
      <c r="B31" s="310" t="s">
        <v>270</v>
      </c>
      <c r="C31" s="324" t="s">
        <v>276</v>
      </c>
      <c r="D31" s="311" t="s">
        <v>286</v>
      </c>
      <c r="E31" s="310">
        <v>1</v>
      </c>
      <c r="F31" s="321" t="s">
        <v>762</v>
      </c>
      <c r="G31" s="310" t="s">
        <v>832</v>
      </c>
      <c r="H31" s="140">
        <f>208.89/4*1</f>
        <v>52.222499999999997</v>
      </c>
      <c r="I31" s="133"/>
      <c r="J31" s="132" t="s">
        <v>930</v>
      </c>
      <c r="K31" s="132" t="s">
        <v>898</v>
      </c>
      <c r="L31" s="136"/>
      <c r="M31" s="136"/>
      <c r="N31" s="136"/>
      <c r="O31" s="136"/>
      <c r="P31" s="136"/>
      <c r="Q31" s="136"/>
      <c r="R31" s="136"/>
      <c r="S31" s="136"/>
      <c r="T31" s="136">
        <v>1</v>
      </c>
      <c r="U31" s="581">
        <v>42.87</v>
      </c>
      <c r="V31" s="135" t="s">
        <v>1221</v>
      </c>
    </row>
    <row r="32" spans="1:22" ht="50.1" customHeight="1">
      <c r="A32" s="556">
        <v>10</v>
      </c>
      <c r="B32" s="475" t="s">
        <v>271</v>
      </c>
      <c r="C32" s="507" t="s">
        <v>276</v>
      </c>
      <c r="D32" s="311" t="s">
        <v>287</v>
      </c>
      <c r="E32" s="310">
        <v>1</v>
      </c>
      <c r="F32" s="321" t="s">
        <v>763</v>
      </c>
      <c r="G32" s="475" t="s">
        <v>802</v>
      </c>
      <c r="H32" s="558">
        <f>310.23/6*3</f>
        <v>155.11500000000001</v>
      </c>
      <c r="I32" s="133"/>
      <c r="J32" s="541" t="s">
        <v>931</v>
      </c>
      <c r="K32" s="541" t="s">
        <v>898</v>
      </c>
      <c r="L32" s="136"/>
      <c r="M32" s="136"/>
      <c r="N32" s="136"/>
      <c r="O32" s="136"/>
      <c r="P32" s="136"/>
      <c r="Q32" s="136"/>
      <c r="R32" s="136"/>
      <c r="S32" s="136"/>
      <c r="T32" s="136">
        <v>1</v>
      </c>
      <c r="U32" s="578">
        <v>128.36000000000001</v>
      </c>
      <c r="V32" s="135" t="s">
        <v>1221</v>
      </c>
    </row>
    <row r="33" spans="1:22" ht="50.1" customHeight="1">
      <c r="A33" s="556"/>
      <c r="B33" s="475"/>
      <c r="C33" s="507"/>
      <c r="D33" s="311" t="s">
        <v>288</v>
      </c>
      <c r="E33" s="310">
        <v>2</v>
      </c>
      <c r="F33" s="321" t="s">
        <v>764</v>
      </c>
      <c r="G33" s="475"/>
      <c r="H33" s="558"/>
      <c r="I33" s="133"/>
      <c r="J33" s="542"/>
      <c r="K33" s="542"/>
      <c r="L33" s="136"/>
      <c r="M33" s="136"/>
      <c r="N33" s="136"/>
      <c r="O33" s="136"/>
      <c r="P33" s="136"/>
      <c r="Q33" s="136"/>
      <c r="R33" s="136"/>
      <c r="S33" s="136">
        <v>1</v>
      </c>
      <c r="T33" s="134"/>
      <c r="U33" s="579"/>
      <c r="V33" s="135"/>
    </row>
    <row r="34" spans="1:22" ht="50.1" customHeight="1">
      <c r="A34" s="556"/>
      <c r="B34" s="475"/>
      <c r="C34" s="507"/>
      <c r="D34" s="311" t="s">
        <v>290</v>
      </c>
      <c r="E34" s="310">
        <v>3</v>
      </c>
      <c r="F34" s="321" t="s">
        <v>765</v>
      </c>
      <c r="G34" s="475"/>
      <c r="H34" s="558"/>
      <c r="I34" s="133"/>
      <c r="J34" s="543"/>
      <c r="K34" s="543"/>
      <c r="L34" s="136"/>
      <c r="M34" s="136"/>
      <c r="N34" s="136"/>
      <c r="O34" s="136"/>
      <c r="P34" s="136"/>
      <c r="Q34" s="136"/>
      <c r="R34" s="136"/>
      <c r="S34" s="136"/>
      <c r="T34" s="136">
        <v>1</v>
      </c>
      <c r="U34" s="580"/>
      <c r="V34" s="135" t="s">
        <v>1221</v>
      </c>
    </row>
    <row r="35" spans="1:22" ht="50.1" customHeight="1">
      <c r="A35" s="556">
        <v>11</v>
      </c>
      <c r="B35" s="475" t="s">
        <v>272</v>
      </c>
      <c r="C35" s="507" t="s">
        <v>277</v>
      </c>
      <c r="D35" s="311" t="s">
        <v>291</v>
      </c>
      <c r="E35" s="310">
        <v>1</v>
      </c>
      <c r="F35" s="321" t="s">
        <v>766</v>
      </c>
      <c r="G35" s="475" t="s">
        <v>803</v>
      </c>
      <c r="H35" s="558">
        <v>213.96</v>
      </c>
      <c r="I35" s="133"/>
      <c r="J35" s="541" t="s">
        <v>921</v>
      </c>
      <c r="K35" s="541" t="s">
        <v>898</v>
      </c>
      <c r="L35" s="136"/>
      <c r="M35" s="136"/>
      <c r="N35" s="136"/>
      <c r="O35" s="136"/>
      <c r="P35" s="136"/>
      <c r="Q35" s="136"/>
      <c r="R35" s="136"/>
      <c r="S35" s="136"/>
      <c r="T35" s="136">
        <v>1</v>
      </c>
      <c r="U35" s="578">
        <v>126.16</v>
      </c>
      <c r="V35" s="135"/>
    </row>
    <row r="36" spans="1:22" ht="50.1" customHeight="1">
      <c r="A36" s="556"/>
      <c r="B36" s="475"/>
      <c r="C36" s="507"/>
      <c r="D36" s="311" t="s">
        <v>291</v>
      </c>
      <c r="E36" s="310">
        <v>2</v>
      </c>
      <c r="F36" s="321" t="s">
        <v>767</v>
      </c>
      <c r="G36" s="475"/>
      <c r="H36" s="558"/>
      <c r="I36" s="133"/>
      <c r="J36" s="542"/>
      <c r="K36" s="542"/>
      <c r="L36" s="136"/>
      <c r="M36" s="136"/>
      <c r="N36" s="136"/>
      <c r="O36" s="136"/>
      <c r="P36" s="136"/>
      <c r="Q36" s="136"/>
      <c r="R36" s="136"/>
      <c r="S36" s="136">
        <v>1</v>
      </c>
      <c r="T36" s="134"/>
      <c r="U36" s="579"/>
      <c r="V36" s="135"/>
    </row>
    <row r="37" spans="1:22" ht="50.1" customHeight="1">
      <c r="A37" s="556"/>
      <c r="B37" s="475"/>
      <c r="C37" s="507"/>
      <c r="D37" s="311" t="s">
        <v>291</v>
      </c>
      <c r="E37" s="310">
        <v>3</v>
      </c>
      <c r="F37" s="321" t="s">
        <v>768</v>
      </c>
      <c r="G37" s="475"/>
      <c r="H37" s="558"/>
      <c r="I37" s="133">
        <v>1</v>
      </c>
      <c r="J37" s="542"/>
      <c r="K37" s="542"/>
      <c r="L37" s="134"/>
      <c r="M37" s="134"/>
      <c r="N37" s="134"/>
      <c r="O37" s="134"/>
      <c r="P37" s="134"/>
      <c r="Q37" s="134"/>
      <c r="R37" s="134"/>
      <c r="S37" s="134"/>
      <c r="T37" s="134"/>
      <c r="U37" s="579"/>
      <c r="V37" s="135" t="s">
        <v>821</v>
      </c>
    </row>
    <row r="38" spans="1:22" ht="50.1" customHeight="1">
      <c r="A38" s="556"/>
      <c r="B38" s="475"/>
      <c r="C38" s="507"/>
      <c r="D38" s="311" t="s">
        <v>291</v>
      </c>
      <c r="E38" s="310">
        <v>4</v>
      </c>
      <c r="F38" s="321" t="s">
        <v>769</v>
      </c>
      <c r="G38" s="475"/>
      <c r="H38" s="558"/>
      <c r="I38" s="133"/>
      <c r="J38" s="543"/>
      <c r="K38" s="543"/>
      <c r="L38" s="136"/>
      <c r="M38" s="136"/>
      <c r="N38" s="136"/>
      <c r="O38" s="136"/>
      <c r="P38" s="136"/>
      <c r="Q38" s="136"/>
      <c r="R38" s="136"/>
      <c r="S38" s="136"/>
      <c r="T38" s="136">
        <v>1</v>
      </c>
      <c r="U38" s="580"/>
      <c r="V38" s="135"/>
    </row>
    <row r="39" spans="1:22" ht="50.1" customHeight="1">
      <c r="A39" s="556">
        <v>12</v>
      </c>
      <c r="B39" s="475" t="s">
        <v>273</v>
      </c>
      <c r="C39" s="507" t="s">
        <v>277</v>
      </c>
      <c r="D39" s="311" t="s">
        <v>294</v>
      </c>
      <c r="E39" s="310">
        <v>1</v>
      </c>
      <c r="F39" s="321" t="s">
        <v>770</v>
      </c>
      <c r="G39" s="475" t="s">
        <v>800</v>
      </c>
      <c r="H39" s="558">
        <v>211.85</v>
      </c>
      <c r="I39" s="133"/>
      <c r="J39" s="541">
        <v>28.2013</v>
      </c>
      <c r="K39" s="541" t="s">
        <v>898</v>
      </c>
      <c r="L39" s="136"/>
      <c r="M39" s="136"/>
      <c r="N39" s="136"/>
      <c r="O39" s="136"/>
      <c r="P39" s="136"/>
      <c r="Q39" s="136"/>
      <c r="R39" s="136"/>
      <c r="S39" s="136"/>
      <c r="T39" s="136">
        <v>1</v>
      </c>
      <c r="U39" s="578">
        <v>147.16</v>
      </c>
      <c r="V39" s="135" t="s">
        <v>968</v>
      </c>
    </row>
    <row r="40" spans="1:22" ht="50.1" customHeight="1">
      <c r="A40" s="556"/>
      <c r="B40" s="475"/>
      <c r="C40" s="507"/>
      <c r="D40" s="311" t="s">
        <v>294</v>
      </c>
      <c r="E40" s="310">
        <v>2</v>
      </c>
      <c r="F40" s="321" t="s">
        <v>771</v>
      </c>
      <c r="G40" s="475"/>
      <c r="H40" s="558"/>
      <c r="I40" s="133"/>
      <c r="J40" s="542"/>
      <c r="K40" s="542"/>
      <c r="L40" s="136"/>
      <c r="M40" s="136"/>
      <c r="N40" s="136"/>
      <c r="O40" s="136"/>
      <c r="P40" s="136"/>
      <c r="Q40" s="136"/>
      <c r="R40" s="136"/>
      <c r="S40" s="136"/>
      <c r="T40" s="136">
        <v>1</v>
      </c>
      <c r="U40" s="579"/>
      <c r="V40" s="135" t="s">
        <v>968</v>
      </c>
    </row>
    <row r="41" spans="1:22" ht="50.1" customHeight="1">
      <c r="A41" s="556"/>
      <c r="B41" s="475"/>
      <c r="C41" s="507"/>
      <c r="D41" s="311" t="s">
        <v>294</v>
      </c>
      <c r="E41" s="310">
        <v>3</v>
      </c>
      <c r="F41" s="321" t="s">
        <v>772</v>
      </c>
      <c r="G41" s="475"/>
      <c r="H41" s="558"/>
      <c r="I41" s="133"/>
      <c r="J41" s="542"/>
      <c r="K41" s="542"/>
      <c r="L41" s="136"/>
      <c r="M41" s="136"/>
      <c r="N41" s="136"/>
      <c r="O41" s="136"/>
      <c r="P41" s="136"/>
      <c r="Q41" s="136"/>
      <c r="R41" s="136"/>
      <c r="S41" s="136"/>
      <c r="T41" s="136">
        <v>1</v>
      </c>
      <c r="U41" s="579"/>
      <c r="V41" s="135"/>
    </row>
    <row r="42" spans="1:22" ht="50.1" customHeight="1">
      <c r="A42" s="556"/>
      <c r="B42" s="475"/>
      <c r="C42" s="507"/>
      <c r="D42" s="311" t="s">
        <v>295</v>
      </c>
      <c r="E42" s="310">
        <v>4</v>
      </c>
      <c r="F42" s="321" t="s">
        <v>773</v>
      </c>
      <c r="G42" s="475"/>
      <c r="H42" s="558"/>
      <c r="I42" s="133">
        <v>1</v>
      </c>
      <c r="J42" s="543"/>
      <c r="K42" s="543"/>
      <c r="L42" s="137"/>
      <c r="M42" s="137"/>
      <c r="N42" s="137"/>
      <c r="O42" s="137"/>
      <c r="P42" s="137"/>
      <c r="Q42" s="137"/>
      <c r="R42" s="137"/>
      <c r="S42" s="189"/>
      <c r="T42" s="134"/>
      <c r="U42" s="580"/>
      <c r="V42" s="135" t="s">
        <v>821</v>
      </c>
    </row>
    <row r="43" spans="1:22" ht="50.1" customHeight="1">
      <c r="A43" s="556">
        <v>13</v>
      </c>
      <c r="B43" s="475" t="s">
        <v>274</v>
      </c>
      <c r="C43" s="507" t="s">
        <v>277</v>
      </c>
      <c r="D43" s="311" t="s">
        <v>296</v>
      </c>
      <c r="E43" s="310">
        <v>1</v>
      </c>
      <c r="F43" s="321" t="s">
        <v>774</v>
      </c>
      <c r="G43" s="475" t="s">
        <v>804</v>
      </c>
      <c r="H43" s="558">
        <v>210.06</v>
      </c>
      <c r="I43" s="133"/>
      <c r="J43" s="541" t="s">
        <v>916</v>
      </c>
      <c r="K43" s="541" t="s">
        <v>898</v>
      </c>
      <c r="L43" s="136"/>
      <c r="M43" s="136"/>
      <c r="N43" s="136"/>
      <c r="O43" s="136"/>
      <c r="P43" s="136"/>
      <c r="Q43" s="136"/>
      <c r="R43" s="136"/>
      <c r="S43" s="136"/>
      <c r="T43" s="136">
        <v>1</v>
      </c>
      <c r="U43" s="578">
        <v>96.73</v>
      </c>
      <c r="V43" s="135"/>
    </row>
    <row r="44" spans="1:22" ht="50.1" customHeight="1">
      <c r="A44" s="556"/>
      <c r="B44" s="475"/>
      <c r="C44" s="507"/>
      <c r="D44" s="311" t="s">
        <v>277</v>
      </c>
      <c r="E44" s="310">
        <v>2</v>
      </c>
      <c r="F44" s="321" t="s">
        <v>775</v>
      </c>
      <c r="G44" s="475"/>
      <c r="H44" s="558"/>
      <c r="I44" s="133">
        <v>1</v>
      </c>
      <c r="J44" s="542"/>
      <c r="K44" s="542"/>
      <c r="L44" s="134"/>
      <c r="M44" s="134"/>
      <c r="N44" s="134"/>
      <c r="O44" s="134"/>
      <c r="P44" s="134"/>
      <c r="Q44" s="134"/>
      <c r="R44" s="134"/>
      <c r="S44" s="134"/>
      <c r="T44" s="134"/>
      <c r="U44" s="579"/>
      <c r="V44" s="135" t="s">
        <v>874</v>
      </c>
    </row>
    <row r="45" spans="1:22" ht="50.1" customHeight="1">
      <c r="A45" s="556"/>
      <c r="B45" s="475"/>
      <c r="C45" s="507"/>
      <c r="D45" s="311" t="s">
        <v>297</v>
      </c>
      <c r="E45" s="310">
        <v>3</v>
      </c>
      <c r="F45" s="321" t="s">
        <v>776</v>
      </c>
      <c r="G45" s="475"/>
      <c r="H45" s="558"/>
      <c r="I45" s="133"/>
      <c r="J45" s="542"/>
      <c r="K45" s="542"/>
      <c r="L45" s="136"/>
      <c r="M45" s="136"/>
      <c r="N45" s="136"/>
      <c r="O45" s="136"/>
      <c r="P45" s="136"/>
      <c r="Q45" s="136"/>
      <c r="R45" s="136"/>
      <c r="S45" s="136"/>
      <c r="T45" s="136">
        <v>1</v>
      </c>
      <c r="U45" s="579"/>
      <c r="V45" s="135"/>
    </row>
    <row r="46" spans="1:22" ht="50.1" customHeight="1">
      <c r="A46" s="556"/>
      <c r="B46" s="475"/>
      <c r="C46" s="507"/>
      <c r="D46" s="311" t="s">
        <v>277</v>
      </c>
      <c r="E46" s="310">
        <v>4</v>
      </c>
      <c r="F46" s="321" t="s">
        <v>777</v>
      </c>
      <c r="G46" s="475"/>
      <c r="H46" s="558"/>
      <c r="I46" s="133">
        <v>1</v>
      </c>
      <c r="J46" s="543"/>
      <c r="K46" s="543"/>
      <c r="L46" s="134"/>
      <c r="M46" s="134"/>
      <c r="N46" s="134"/>
      <c r="O46" s="134"/>
      <c r="P46" s="134"/>
      <c r="Q46" s="134"/>
      <c r="R46" s="134"/>
      <c r="S46" s="134"/>
      <c r="T46" s="134"/>
      <c r="U46" s="580"/>
      <c r="V46" s="135" t="s">
        <v>874</v>
      </c>
    </row>
    <row r="47" spans="1:22" ht="50.1" customHeight="1">
      <c r="A47" s="556">
        <v>14</v>
      </c>
      <c r="B47" s="475" t="s">
        <v>275</v>
      </c>
      <c r="C47" s="507" t="s">
        <v>277</v>
      </c>
      <c r="D47" s="311" t="s">
        <v>298</v>
      </c>
      <c r="E47" s="310">
        <v>1</v>
      </c>
      <c r="F47" s="321" t="s">
        <v>779</v>
      </c>
      <c r="G47" s="475" t="s">
        <v>800</v>
      </c>
      <c r="H47" s="558">
        <v>210.77</v>
      </c>
      <c r="I47" s="133"/>
      <c r="J47" s="541" t="s">
        <v>928</v>
      </c>
      <c r="K47" s="541" t="s">
        <v>898</v>
      </c>
      <c r="L47" s="136"/>
      <c r="M47" s="136"/>
      <c r="N47" s="136"/>
      <c r="O47" s="136"/>
      <c r="P47" s="136"/>
      <c r="Q47" s="136"/>
      <c r="R47" s="136"/>
      <c r="S47" s="136"/>
      <c r="T47" s="136">
        <v>1</v>
      </c>
      <c r="U47" s="585">
        <v>115.13</v>
      </c>
      <c r="V47" s="135"/>
    </row>
    <row r="48" spans="1:22" ht="50.1" customHeight="1">
      <c r="A48" s="556"/>
      <c r="B48" s="475"/>
      <c r="C48" s="507"/>
      <c r="D48" s="311" t="s">
        <v>298</v>
      </c>
      <c r="E48" s="310">
        <v>2</v>
      </c>
      <c r="F48" s="321" t="s">
        <v>778</v>
      </c>
      <c r="G48" s="475"/>
      <c r="H48" s="558"/>
      <c r="I48" s="133"/>
      <c r="J48" s="542"/>
      <c r="K48" s="542"/>
      <c r="L48" s="136"/>
      <c r="M48" s="136"/>
      <c r="N48" s="136"/>
      <c r="O48" s="136"/>
      <c r="P48" s="136"/>
      <c r="Q48" s="136"/>
      <c r="R48" s="136"/>
      <c r="S48" s="136"/>
      <c r="T48" s="136">
        <v>1</v>
      </c>
      <c r="U48" s="586"/>
      <c r="V48" s="135"/>
    </row>
    <row r="49" spans="1:22" ht="50.1" customHeight="1">
      <c r="A49" s="556"/>
      <c r="B49" s="475"/>
      <c r="C49" s="507"/>
      <c r="D49" s="311" t="s">
        <v>298</v>
      </c>
      <c r="E49" s="310">
        <v>3</v>
      </c>
      <c r="F49" s="321" t="s">
        <v>780</v>
      </c>
      <c r="G49" s="475"/>
      <c r="H49" s="558"/>
      <c r="I49" s="133">
        <v>1</v>
      </c>
      <c r="J49" s="542"/>
      <c r="K49" s="542"/>
      <c r="L49" s="137"/>
      <c r="M49" s="137"/>
      <c r="N49" s="137"/>
      <c r="O49" s="134"/>
      <c r="P49" s="134"/>
      <c r="Q49" s="134"/>
      <c r="R49" s="134"/>
      <c r="S49" s="134"/>
      <c r="T49" s="134"/>
      <c r="U49" s="586"/>
      <c r="V49" s="135" t="s">
        <v>874</v>
      </c>
    </row>
    <row r="50" spans="1:22" ht="50.1" customHeight="1">
      <c r="A50" s="556"/>
      <c r="B50" s="475"/>
      <c r="C50" s="507"/>
      <c r="D50" s="311" t="s">
        <v>298</v>
      </c>
      <c r="E50" s="310">
        <v>4</v>
      </c>
      <c r="F50" s="321" t="s">
        <v>781</v>
      </c>
      <c r="G50" s="475"/>
      <c r="H50" s="558"/>
      <c r="I50" s="133"/>
      <c r="J50" s="543"/>
      <c r="K50" s="543"/>
      <c r="L50" s="136"/>
      <c r="M50" s="136"/>
      <c r="N50" s="136"/>
      <c r="O50" s="136"/>
      <c r="P50" s="136"/>
      <c r="Q50" s="136"/>
      <c r="R50" s="136">
        <v>1</v>
      </c>
      <c r="S50" s="134"/>
      <c r="T50" s="134"/>
      <c r="U50" s="587"/>
      <c r="V50" s="135"/>
    </row>
    <row r="51" spans="1:22" s="147" customFormat="1" ht="30" customHeight="1">
      <c r="A51" s="143"/>
      <c r="B51" s="569" t="s">
        <v>21</v>
      </c>
      <c r="C51" s="569"/>
      <c r="D51" s="569"/>
      <c r="E51" s="144">
        <f>E9+E13+E17+E20+E24+E25+E30+E31+E34+E38+E42+E46+E50+E8</f>
        <v>43</v>
      </c>
      <c r="F51" s="145"/>
      <c r="G51" s="131"/>
      <c r="H51" s="146">
        <f>SUM(H8:H50)</f>
        <v>2261.8830000000003</v>
      </c>
      <c r="I51" s="144">
        <f>SUM(I8:I50)</f>
        <v>6</v>
      </c>
      <c r="J51" s="144"/>
      <c r="K51" s="144"/>
      <c r="L51" s="144">
        <f>SUM(L8:L50)</f>
        <v>1</v>
      </c>
      <c r="M51" s="144">
        <f t="shared" ref="M51:U51" si="0">SUM(M8:M50)</f>
        <v>0</v>
      </c>
      <c r="N51" s="144">
        <f>SUM(N8:N50)</f>
        <v>0</v>
      </c>
      <c r="O51" s="144">
        <f>SUM(O8:O50)</f>
        <v>0</v>
      </c>
      <c r="P51" s="144">
        <f>SUM(P8:P50)</f>
        <v>1</v>
      </c>
      <c r="Q51" s="144">
        <f>SUM(Q8:Q50)</f>
        <v>0</v>
      </c>
      <c r="R51" s="144">
        <f>SUM(R8:R50)</f>
        <v>1</v>
      </c>
      <c r="S51" s="144">
        <f t="shared" si="0"/>
        <v>14</v>
      </c>
      <c r="T51" s="144">
        <f t="shared" si="0"/>
        <v>20</v>
      </c>
      <c r="U51" s="146">
        <f t="shared" si="0"/>
        <v>1419.8000000000002</v>
      </c>
      <c r="V51" s="143"/>
    </row>
    <row r="52" spans="1:22">
      <c r="A52" s="568" t="s">
        <v>885</v>
      </c>
      <c r="B52" s="568"/>
      <c r="C52" s="568"/>
      <c r="D52" s="568"/>
      <c r="E52" s="568"/>
      <c r="F52" s="568"/>
      <c r="G52" s="568"/>
      <c r="H52" s="568"/>
      <c r="I52" s="568"/>
      <c r="J52" s="568"/>
      <c r="K52" s="568"/>
      <c r="L52" s="568"/>
      <c r="M52" s="568"/>
      <c r="N52" s="568"/>
      <c r="O52" s="568"/>
      <c r="P52" s="568"/>
      <c r="Q52" s="568"/>
      <c r="R52" s="568"/>
      <c r="S52" s="568"/>
      <c r="T52" s="568"/>
      <c r="U52" s="568"/>
      <c r="V52" s="568"/>
    </row>
    <row r="53" spans="1:22" ht="71.25" customHeight="1">
      <c r="A53" s="148" t="s">
        <v>0</v>
      </c>
      <c r="B53" s="148" t="s">
        <v>1</v>
      </c>
      <c r="C53" s="148" t="s">
        <v>2</v>
      </c>
      <c r="D53" s="561" t="s">
        <v>3</v>
      </c>
      <c r="E53" s="562"/>
      <c r="F53" s="149" t="s">
        <v>4</v>
      </c>
    </row>
    <row r="54" spans="1:22" ht="28.5">
      <c r="A54" s="152">
        <v>1</v>
      </c>
      <c r="B54" s="152" t="s">
        <v>249</v>
      </c>
      <c r="C54" s="152" t="s">
        <v>253</v>
      </c>
      <c r="D54" s="559" t="s">
        <v>853</v>
      </c>
      <c r="E54" s="560"/>
      <c r="F54" s="149" t="s">
        <v>854</v>
      </c>
    </row>
    <row r="55" spans="1:22" ht="75" customHeight="1">
      <c r="A55" s="152">
        <v>2</v>
      </c>
      <c r="B55" s="152" t="s">
        <v>252</v>
      </c>
      <c r="C55" s="152" t="s">
        <v>253</v>
      </c>
      <c r="D55" s="559" t="s">
        <v>265</v>
      </c>
      <c r="E55" s="560"/>
      <c r="F55" s="149" t="s">
        <v>843</v>
      </c>
    </row>
    <row r="56" spans="1:22" ht="42.75">
      <c r="A56" s="152">
        <v>3</v>
      </c>
      <c r="B56" s="152" t="s">
        <v>266</v>
      </c>
      <c r="C56" s="152" t="s">
        <v>276</v>
      </c>
      <c r="D56" s="559" t="s">
        <v>279</v>
      </c>
      <c r="E56" s="560"/>
      <c r="F56" s="149" t="s">
        <v>855</v>
      </c>
    </row>
    <row r="57" spans="1:22" ht="42.75">
      <c r="A57" s="152">
        <v>4</v>
      </c>
      <c r="B57" s="152" t="s">
        <v>267</v>
      </c>
      <c r="C57" s="152" t="s">
        <v>276</v>
      </c>
      <c r="D57" s="559" t="s">
        <v>280</v>
      </c>
      <c r="E57" s="560"/>
      <c r="F57" s="149" t="s">
        <v>844</v>
      </c>
    </row>
    <row r="58" spans="1:22" ht="57">
      <c r="A58" s="152">
        <v>5</v>
      </c>
      <c r="B58" s="152" t="s">
        <v>267</v>
      </c>
      <c r="C58" s="152" t="s">
        <v>276</v>
      </c>
      <c r="D58" s="559" t="s">
        <v>281</v>
      </c>
      <c r="E58" s="560"/>
      <c r="F58" s="149" t="s">
        <v>845</v>
      </c>
    </row>
    <row r="59" spans="1:22" ht="42.75">
      <c r="A59" s="152">
        <v>6</v>
      </c>
      <c r="B59" s="152" t="s">
        <v>269</v>
      </c>
      <c r="C59" s="152" t="s">
        <v>276</v>
      </c>
      <c r="D59" s="559" t="s">
        <v>284</v>
      </c>
      <c r="E59" s="560"/>
      <c r="F59" s="149" t="s">
        <v>846</v>
      </c>
    </row>
    <row r="60" spans="1:22" ht="53.25" customHeight="1">
      <c r="A60" s="152">
        <v>7</v>
      </c>
      <c r="B60" s="152" t="s">
        <v>269</v>
      </c>
      <c r="C60" s="152" t="s">
        <v>276</v>
      </c>
      <c r="D60" s="559" t="s">
        <v>285</v>
      </c>
      <c r="E60" s="560"/>
      <c r="F60" s="149" t="s">
        <v>847</v>
      </c>
    </row>
    <row r="61" spans="1:22" ht="42.75">
      <c r="A61" s="152">
        <v>8</v>
      </c>
      <c r="B61" s="152" t="s">
        <v>269</v>
      </c>
      <c r="C61" s="152" t="s">
        <v>276</v>
      </c>
      <c r="D61" s="559" t="s">
        <v>285</v>
      </c>
      <c r="E61" s="560"/>
      <c r="F61" s="149" t="s">
        <v>848</v>
      </c>
    </row>
    <row r="62" spans="1:22" ht="42.75">
      <c r="A62" s="152">
        <v>9</v>
      </c>
      <c r="B62" s="152" t="s">
        <v>269</v>
      </c>
      <c r="C62" s="152" t="s">
        <v>276</v>
      </c>
      <c r="D62" s="559" t="s">
        <v>285</v>
      </c>
      <c r="E62" s="560"/>
      <c r="F62" s="149" t="s">
        <v>849</v>
      </c>
    </row>
    <row r="63" spans="1:22" ht="42.75">
      <c r="A63" s="152">
        <v>10</v>
      </c>
      <c r="B63" s="152" t="s">
        <v>270</v>
      </c>
      <c r="C63" s="152" t="s">
        <v>276</v>
      </c>
      <c r="D63" s="559" t="s">
        <v>286</v>
      </c>
      <c r="E63" s="560"/>
      <c r="F63" s="149" t="s">
        <v>856</v>
      </c>
    </row>
    <row r="64" spans="1:22" ht="16.5" customHeight="1">
      <c r="A64" s="152">
        <v>11</v>
      </c>
      <c r="B64" s="152" t="s">
        <v>270</v>
      </c>
      <c r="C64" s="152" t="s">
        <v>276</v>
      </c>
      <c r="D64" s="559" t="s">
        <v>857</v>
      </c>
      <c r="E64" s="560"/>
      <c r="F64" s="149" t="s">
        <v>858</v>
      </c>
    </row>
    <row r="65" spans="1:6" ht="26.25" customHeight="1">
      <c r="A65" s="152">
        <v>12</v>
      </c>
      <c r="B65" s="152" t="s">
        <v>270</v>
      </c>
      <c r="C65" s="152" t="s">
        <v>276</v>
      </c>
      <c r="D65" s="559" t="s">
        <v>857</v>
      </c>
      <c r="E65" s="560"/>
      <c r="F65" s="149" t="s">
        <v>859</v>
      </c>
    </row>
    <row r="66" spans="1:6" ht="42.75">
      <c r="A66" s="152">
        <v>13</v>
      </c>
      <c r="B66" s="152" t="s">
        <v>271</v>
      </c>
      <c r="C66" s="152" t="s">
        <v>276</v>
      </c>
      <c r="D66" s="559" t="s">
        <v>288</v>
      </c>
      <c r="E66" s="560"/>
      <c r="F66" s="149" t="s">
        <v>850</v>
      </c>
    </row>
    <row r="67" spans="1:6" ht="42.75">
      <c r="A67" s="152">
        <v>14</v>
      </c>
      <c r="B67" s="152" t="s">
        <v>271</v>
      </c>
      <c r="C67" s="152" t="s">
        <v>276</v>
      </c>
      <c r="D67" s="559" t="s">
        <v>289</v>
      </c>
      <c r="E67" s="560"/>
      <c r="F67" s="149" t="s">
        <v>851</v>
      </c>
    </row>
    <row r="68" spans="1:6" ht="42.75">
      <c r="A68" s="152">
        <v>15</v>
      </c>
      <c r="B68" s="152" t="s">
        <v>271</v>
      </c>
      <c r="C68" s="152" t="s">
        <v>276</v>
      </c>
      <c r="D68" s="559" t="s">
        <v>287</v>
      </c>
      <c r="E68" s="560"/>
      <c r="F68" s="149" t="s">
        <v>852</v>
      </c>
    </row>
  </sheetData>
  <mergeCells count="127">
    <mergeCell ref="A39:A42"/>
    <mergeCell ref="B39:B42"/>
    <mergeCell ref="C39:C42"/>
    <mergeCell ref="G39:G42"/>
    <mergeCell ref="H39:H42"/>
    <mergeCell ref="G35:G38"/>
    <mergeCell ref="H35:H38"/>
    <mergeCell ref="G43:G46"/>
    <mergeCell ref="C26:C30"/>
    <mergeCell ref="G26:G30"/>
    <mergeCell ref="C32:C34"/>
    <mergeCell ref="H32:H34"/>
    <mergeCell ref="A26:A30"/>
    <mergeCell ref="A32:A34"/>
    <mergeCell ref="J32:J34"/>
    <mergeCell ref="D62:E62"/>
    <mergeCell ref="D63:E63"/>
    <mergeCell ref="D64:E64"/>
    <mergeCell ref="D65:E65"/>
    <mergeCell ref="C43:C46"/>
    <mergeCell ref="B35:B38"/>
    <mergeCell ref="C35:C38"/>
    <mergeCell ref="H26:H30"/>
    <mergeCell ref="A52:V52"/>
    <mergeCell ref="H43:H46"/>
    <mergeCell ref="U43:U46"/>
    <mergeCell ref="G47:G50"/>
    <mergeCell ref="G32:G34"/>
    <mergeCell ref="A47:A50"/>
    <mergeCell ref="B47:B50"/>
    <mergeCell ref="C47:C50"/>
    <mergeCell ref="A43:A46"/>
    <mergeCell ref="B43:B46"/>
    <mergeCell ref="B26:B30"/>
    <mergeCell ref="H47:H50"/>
    <mergeCell ref="A35:A38"/>
    <mergeCell ref="B51:D51"/>
    <mergeCell ref="B32:B34"/>
    <mergeCell ref="J8:J9"/>
    <mergeCell ref="K8:K9"/>
    <mergeCell ref="K10:K13"/>
    <mergeCell ref="J10:J13"/>
    <mergeCell ref="J14:J17"/>
    <mergeCell ref="K14:K17"/>
    <mergeCell ref="J18:J20"/>
    <mergeCell ref="K18:K20"/>
    <mergeCell ref="J21:J24"/>
    <mergeCell ref="K21:K24"/>
    <mergeCell ref="D68:E68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6:E66"/>
    <mergeCell ref="D67:E67"/>
    <mergeCell ref="A21:A24"/>
    <mergeCell ref="B21:B24"/>
    <mergeCell ref="C21:C24"/>
    <mergeCell ref="G21:G24"/>
    <mergeCell ref="H21:H24"/>
    <mergeCell ref="A18:A20"/>
    <mergeCell ref="B18:B20"/>
    <mergeCell ref="C18:C20"/>
    <mergeCell ref="G18:G20"/>
    <mergeCell ref="H18:H20"/>
    <mergeCell ref="A14:A17"/>
    <mergeCell ref="B14:B17"/>
    <mergeCell ref="C14:C17"/>
    <mergeCell ref="G14:G17"/>
    <mergeCell ref="H14:H17"/>
    <mergeCell ref="C8:C9"/>
    <mergeCell ref="A10:A13"/>
    <mergeCell ref="B10:B13"/>
    <mergeCell ref="C10:C13"/>
    <mergeCell ref="G10:G13"/>
    <mergeCell ref="H10:H13"/>
    <mergeCell ref="A1:V1"/>
    <mergeCell ref="A2:V2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H5:H7"/>
    <mergeCell ref="I5:T5"/>
    <mergeCell ref="O6:P6"/>
    <mergeCell ref="S6:S7"/>
    <mergeCell ref="Q6:R6"/>
    <mergeCell ref="F5:F7"/>
    <mergeCell ref="A3:T3"/>
    <mergeCell ref="A4:H4"/>
    <mergeCell ref="J4:V4"/>
    <mergeCell ref="J26:J30"/>
    <mergeCell ref="K26:K30"/>
    <mergeCell ref="J6:J7"/>
    <mergeCell ref="K6:K7"/>
    <mergeCell ref="U47:U50"/>
    <mergeCell ref="U5:U7"/>
    <mergeCell ref="U10:U13"/>
    <mergeCell ref="U14:U17"/>
    <mergeCell ref="U18:U20"/>
    <mergeCell ref="U21:U24"/>
    <mergeCell ref="U32:U34"/>
    <mergeCell ref="U26:U30"/>
    <mergeCell ref="U39:U42"/>
    <mergeCell ref="U35:U38"/>
    <mergeCell ref="K32:K34"/>
    <mergeCell ref="J35:J38"/>
    <mergeCell ref="K35:K38"/>
    <mergeCell ref="J39:J42"/>
    <mergeCell ref="K39:K42"/>
    <mergeCell ref="J43:J46"/>
    <mergeCell ref="K43:K46"/>
    <mergeCell ref="J47:J50"/>
    <mergeCell ref="K47:K50"/>
  </mergeCells>
  <pageMargins left="0.26" right="0.118110236220472" top="0.23622047244094499" bottom="0.15748031496063" header="0.118110236220472" footer="0.118110236220472"/>
  <pageSetup paperSize="9" scale="71" orientation="landscape" r:id="rId1"/>
  <rowBreaks count="2" manualBreakCount="2">
    <brk id="17" max="16383" man="1"/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75"/>
  <sheetViews>
    <sheetView view="pageBreakPreview" zoomScale="72" zoomScaleNormal="60" zoomScaleSheetLayoutView="72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U8" sqref="U8:U12"/>
    </sheetView>
  </sheetViews>
  <sheetFormatPr defaultRowHeight="15"/>
  <cols>
    <col min="1" max="1" width="6" customWidth="1"/>
    <col min="2" max="2" width="13.85546875" style="71" customWidth="1"/>
    <col min="3" max="3" width="13.28515625" customWidth="1"/>
    <col min="4" max="4" width="16" customWidth="1"/>
    <col min="5" max="5" width="6.42578125" style="206" customWidth="1"/>
    <col min="6" max="6" width="30.42578125" style="70" customWidth="1"/>
    <col min="7" max="7" width="30.7109375" style="71" customWidth="1"/>
    <col min="8" max="8" width="9.5703125" customWidth="1"/>
    <col min="9" max="9" width="6.28515625" style="214" hidden="1" customWidth="1"/>
    <col min="10" max="10" width="12.85546875" style="206" customWidth="1"/>
    <col min="11" max="11" width="12.28515625" style="206" customWidth="1"/>
    <col min="12" max="20" width="4.7109375" customWidth="1"/>
    <col min="21" max="21" width="11.28515625" style="214" customWidth="1"/>
    <col min="22" max="22" width="17" customWidth="1"/>
  </cols>
  <sheetData>
    <row r="1" spans="1:22" ht="21" customHeight="1">
      <c r="A1" s="401" t="s">
        <v>19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3"/>
    </row>
    <row r="2" spans="1:22" ht="18.75">
      <c r="A2" s="404" t="s">
        <v>961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</row>
    <row r="3" spans="1:22" ht="18.75">
      <c r="A3" s="405" t="s">
        <v>1032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7"/>
      <c r="V3" s="168" t="str">
        <f>Summary!V3</f>
        <v>Date:-31.03.2015</v>
      </c>
    </row>
    <row r="4" spans="1:22" ht="45" customHeight="1">
      <c r="A4" s="408" t="s">
        <v>1148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 t="s">
        <v>36</v>
      </c>
      <c r="P4" s="408"/>
      <c r="Q4" s="408"/>
      <c r="R4" s="408"/>
      <c r="S4" s="408"/>
      <c r="T4" s="408"/>
      <c r="U4" s="408"/>
      <c r="V4" s="408"/>
    </row>
    <row r="5" spans="1:22" ht="21" customHeight="1">
      <c r="A5" s="370" t="s">
        <v>0</v>
      </c>
      <c r="B5" s="409" t="s">
        <v>1</v>
      </c>
      <c r="C5" s="370" t="s">
        <v>2</v>
      </c>
      <c r="D5" s="370" t="s">
        <v>3</v>
      </c>
      <c r="E5" s="370" t="s">
        <v>0</v>
      </c>
      <c r="F5" s="409" t="s">
        <v>4</v>
      </c>
      <c r="G5" s="376" t="s">
        <v>5</v>
      </c>
      <c r="H5" s="370" t="s">
        <v>937</v>
      </c>
      <c r="I5" s="400" t="s">
        <v>16</v>
      </c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370" t="s">
        <v>940</v>
      </c>
      <c r="V5" s="398" t="s">
        <v>14</v>
      </c>
    </row>
    <row r="6" spans="1:22" ht="33.75" customHeight="1">
      <c r="A6" s="370"/>
      <c r="B6" s="409"/>
      <c r="C6" s="370"/>
      <c r="D6" s="370"/>
      <c r="E6" s="370"/>
      <c r="F6" s="409"/>
      <c r="G6" s="410"/>
      <c r="H6" s="370"/>
      <c r="I6" s="399" t="s">
        <v>7</v>
      </c>
      <c r="J6" s="370" t="s">
        <v>895</v>
      </c>
      <c r="K6" s="370" t="s">
        <v>896</v>
      </c>
      <c r="L6" s="400" t="s">
        <v>15</v>
      </c>
      <c r="M6" s="370" t="s">
        <v>10</v>
      </c>
      <c r="N6" s="370" t="s">
        <v>9</v>
      </c>
      <c r="O6" s="370" t="s">
        <v>30</v>
      </c>
      <c r="P6" s="370"/>
      <c r="Q6" s="370" t="s">
        <v>18</v>
      </c>
      <c r="R6" s="370"/>
      <c r="S6" s="370" t="s">
        <v>13</v>
      </c>
      <c r="T6" s="370" t="s">
        <v>8</v>
      </c>
      <c r="U6" s="370"/>
      <c r="V6" s="398"/>
    </row>
    <row r="7" spans="1:22" ht="24" customHeight="1">
      <c r="A7" s="370"/>
      <c r="B7" s="409"/>
      <c r="C7" s="370"/>
      <c r="D7" s="370"/>
      <c r="E7" s="370"/>
      <c r="F7" s="409"/>
      <c r="G7" s="377"/>
      <c r="H7" s="370"/>
      <c r="I7" s="399"/>
      <c r="J7" s="370"/>
      <c r="K7" s="370"/>
      <c r="L7" s="400"/>
      <c r="M7" s="370"/>
      <c r="N7" s="370"/>
      <c r="O7" s="260" t="s">
        <v>11</v>
      </c>
      <c r="P7" s="260" t="s">
        <v>12</v>
      </c>
      <c r="Q7" s="260" t="s">
        <v>11</v>
      </c>
      <c r="R7" s="260" t="s">
        <v>12</v>
      </c>
      <c r="S7" s="370"/>
      <c r="T7" s="370"/>
      <c r="U7" s="370"/>
      <c r="V7" s="398"/>
    </row>
    <row r="8" spans="1:22" ht="30" customHeight="1">
      <c r="A8" s="419">
        <v>1</v>
      </c>
      <c r="B8" s="420" t="s">
        <v>43</v>
      </c>
      <c r="C8" s="415" t="s">
        <v>44</v>
      </c>
      <c r="D8" s="278" t="s">
        <v>45</v>
      </c>
      <c r="E8" s="208">
        <v>1</v>
      </c>
      <c r="F8" s="282" t="s">
        <v>415</v>
      </c>
      <c r="G8" s="421" t="s">
        <v>782</v>
      </c>
      <c r="H8" s="422">
        <v>248.66</v>
      </c>
      <c r="I8" s="201"/>
      <c r="J8" s="411" t="s">
        <v>901</v>
      </c>
      <c r="K8" s="411" t="s">
        <v>898</v>
      </c>
      <c r="L8" s="74"/>
      <c r="M8" s="74"/>
      <c r="N8" s="74"/>
      <c r="O8" s="74"/>
      <c r="P8" s="74"/>
      <c r="Q8" s="74"/>
      <c r="R8" s="74"/>
      <c r="S8" s="74"/>
      <c r="T8" s="169">
        <v>1</v>
      </c>
      <c r="U8" s="457">
        <v>176.82</v>
      </c>
      <c r="V8" s="76"/>
    </row>
    <row r="9" spans="1:22" ht="30" customHeight="1">
      <c r="A9" s="419"/>
      <c r="B9" s="420"/>
      <c r="C9" s="415"/>
      <c r="D9" s="278" t="s">
        <v>46</v>
      </c>
      <c r="E9" s="208">
        <v>2</v>
      </c>
      <c r="F9" s="282" t="s">
        <v>416</v>
      </c>
      <c r="G9" s="421"/>
      <c r="H9" s="422"/>
      <c r="I9" s="183"/>
      <c r="J9" s="412"/>
      <c r="K9" s="412"/>
      <c r="L9" s="74"/>
      <c r="M9" s="74"/>
      <c r="N9" s="74"/>
      <c r="O9" s="77"/>
      <c r="P9" s="77"/>
      <c r="Q9" s="77"/>
      <c r="R9" s="77"/>
      <c r="S9" s="169">
        <v>1</v>
      </c>
      <c r="U9" s="457"/>
      <c r="V9" s="76"/>
    </row>
    <row r="10" spans="1:22" ht="30" customHeight="1">
      <c r="A10" s="419"/>
      <c r="B10" s="420"/>
      <c r="C10" s="415"/>
      <c r="D10" s="278" t="s">
        <v>47</v>
      </c>
      <c r="E10" s="208">
        <v>3</v>
      </c>
      <c r="F10" s="282" t="s">
        <v>417</v>
      </c>
      <c r="G10" s="421"/>
      <c r="H10" s="422"/>
      <c r="I10" s="183"/>
      <c r="J10" s="412"/>
      <c r="K10" s="412"/>
      <c r="L10" s="74"/>
      <c r="M10" s="74"/>
      <c r="N10" s="74"/>
      <c r="O10" s="77"/>
      <c r="P10" s="77"/>
      <c r="Q10" s="77"/>
      <c r="R10" s="171"/>
      <c r="S10" s="171"/>
      <c r="T10" s="169">
        <v>1</v>
      </c>
      <c r="U10" s="457"/>
      <c r="V10" s="76"/>
    </row>
    <row r="11" spans="1:22" ht="30" customHeight="1">
      <c r="A11" s="419"/>
      <c r="B11" s="420"/>
      <c r="C11" s="415"/>
      <c r="D11" s="278" t="s">
        <v>48</v>
      </c>
      <c r="E11" s="208">
        <v>4</v>
      </c>
      <c r="F11" s="282" t="s">
        <v>418</v>
      </c>
      <c r="G11" s="421"/>
      <c r="H11" s="422"/>
      <c r="I11" s="183"/>
      <c r="J11" s="412"/>
      <c r="K11" s="412"/>
      <c r="L11" s="74"/>
      <c r="M11" s="77"/>
      <c r="N11" s="74"/>
      <c r="O11" s="169">
        <v>1</v>
      </c>
      <c r="P11" s="75"/>
      <c r="Q11" s="75"/>
      <c r="R11" s="170"/>
      <c r="S11" s="170"/>
      <c r="T11" s="75"/>
      <c r="U11" s="457"/>
      <c r="V11" s="76" t="s">
        <v>936</v>
      </c>
    </row>
    <row r="12" spans="1:22" ht="30" customHeight="1">
      <c r="A12" s="419"/>
      <c r="B12" s="420"/>
      <c r="C12" s="415"/>
      <c r="D12" s="278" t="s">
        <v>46</v>
      </c>
      <c r="E12" s="208">
        <v>5</v>
      </c>
      <c r="F12" s="282" t="s">
        <v>419</v>
      </c>
      <c r="G12" s="421"/>
      <c r="H12" s="422"/>
      <c r="I12" s="183"/>
      <c r="J12" s="413"/>
      <c r="K12" s="413"/>
      <c r="L12" s="74"/>
      <c r="M12" s="77"/>
      <c r="N12" s="74"/>
      <c r="O12" s="74"/>
      <c r="P12" s="74"/>
      <c r="Q12" s="74"/>
      <c r="R12" s="169"/>
      <c r="S12" s="169">
        <v>1</v>
      </c>
      <c r="U12" s="457"/>
      <c r="V12" s="76"/>
    </row>
    <row r="13" spans="1:22" ht="30" customHeight="1">
      <c r="A13" s="207">
        <v>2</v>
      </c>
      <c r="B13" s="277" t="s">
        <v>997</v>
      </c>
      <c r="C13" s="415" t="s">
        <v>44</v>
      </c>
      <c r="D13" s="278" t="s">
        <v>49</v>
      </c>
      <c r="E13" s="208">
        <v>1</v>
      </c>
      <c r="F13" s="282" t="s">
        <v>420</v>
      </c>
      <c r="G13" s="284" t="s">
        <v>996</v>
      </c>
      <c r="H13" s="220">
        <v>53.31</v>
      </c>
      <c r="I13" s="183"/>
      <c r="J13" s="416"/>
      <c r="K13" s="416"/>
      <c r="L13" s="101"/>
      <c r="M13" s="101"/>
      <c r="N13" s="101"/>
      <c r="O13" s="101"/>
      <c r="P13" s="101"/>
      <c r="Q13" s="101"/>
      <c r="R13" s="101"/>
      <c r="S13" s="101"/>
      <c r="T13" s="101">
        <v>1</v>
      </c>
      <c r="U13" s="341">
        <v>38.69</v>
      </c>
      <c r="V13" s="76"/>
    </row>
    <row r="14" spans="1:22" ht="30" customHeight="1">
      <c r="A14" s="207">
        <v>3</v>
      </c>
      <c r="B14" s="277" t="s">
        <v>998</v>
      </c>
      <c r="C14" s="415"/>
      <c r="D14" s="278" t="s">
        <v>49</v>
      </c>
      <c r="E14" s="208">
        <v>1</v>
      </c>
      <c r="F14" s="282" t="s">
        <v>421</v>
      </c>
      <c r="G14" s="285" t="s">
        <v>1051</v>
      </c>
      <c r="H14" s="217">
        <v>53.31</v>
      </c>
      <c r="I14" s="201"/>
      <c r="J14" s="417"/>
      <c r="K14" s="417"/>
      <c r="L14" s="101"/>
      <c r="M14" s="101">
        <v>1</v>
      </c>
      <c r="N14" s="75"/>
      <c r="O14" s="75"/>
      <c r="P14" s="75"/>
      <c r="Q14" s="75"/>
      <c r="R14" s="75"/>
      <c r="S14" s="75"/>
      <c r="T14" s="75"/>
      <c r="U14" s="341"/>
      <c r="V14" s="76"/>
    </row>
    <row r="15" spans="1:22" ht="30" customHeight="1">
      <c r="A15" s="207">
        <v>4</v>
      </c>
      <c r="B15" s="277" t="s">
        <v>999</v>
      </c>
      <c r="C15" s="415"/>
      <c r="D15" s="278" t="s">
        <v>50</v>
      </c>
      <c r="E15" s="208">
        <v>1</v>
      </c>
      <c r="F15" s="282" t="s">
        <v>422</v>
      </c>
      <c r="G15" s="285" t="s">
        <v>1052</v>
      </c>
      <c r="H15" s="217">
        <v>53.68</v>
      </c>
      <c r="I15" s="183">
        <v>1</v>
      </c>
      <c r="J15" s="417"/>
      <c r="K15" s="417"/>
      <c r="L15" s="75"/>
      <c r="M15" s="75"/>
      <c r="N15" s="75"/>
      <c r="O15" s="75"/>
      <c r="P15" s="75"/>
      <c r="Q15" s="75"/>
      <c r="R15" s="75"/>
      <c r="S15" s="75"/>
      <c r="T15" s="75"/>
      <c r="U15" s="341"/>
      <c r="V15" s="76" t="s">
        <v>821</v>
      </c>
    </row>
    <row r="16" spans="1:22" ht="30" customHeight="1">
      <c r="A16" s="207">
        <v>5</v>
      </c>
      <c r="B16" s="277" t="s">
        <v>1000</v>
      </c>
      <c r="C16" s="415"/>
      <c r="D16" s="278" t="s">
        <v>50</v>
      </c>
      <c r="E16" s="208">
        <v>1</v>
      </c>
      <c r="F16" s="282" t="s">
        <v>423</v>
      </c>
      <c r="G16" s="285" t="s">
        <v>1053</v>
      </c>
      <c r="H16" s="217">
        <v>53.68</v>
      </c>
      <c r="I16" s="183">
        <v>1</v>
      </c>
      <c r="J16" s="417"/>
      <c r="K16" s="417"/>
      <c r="L16" s="75"/>
      <c r="M16" s="75"/>
      <c r="N16" s="75"/>
      <c r="O16" s="75"/>
      <c r="P16" s="75"/>
      <c r="Q16" s="75"/>
      <c r="R16" s="75"/>
      <c r="S16" s="75"/>
      <c r="T16" s="75"/>
      <c r="U16" s="341"/>
      <c r="V16" s="76" t="s">
        <v>821</v>
      </c>
    </row>
    <row r="17" spans="1:22" ht="30" customHeight="1">
      <c r="A17" s="207">
        <v>6</v>
      </c>
      <c r="B17" s="277" t="s">
        <v>1001</v>
      </c>
      <c r="C17" s="415"/>
      <c r="D17" s="278" t="s">
        <v>51</v>
      </c>
      <c r="E17" s="208">
        <v>1</v>
      </c>
      <c r="F17" s="282" t="s">
        <v>424</v>
      </c>
      <c r="G17" s="285" t="s">
        <v>1054</v>
      </c>
      <c r="H17" s="217">
        <v>53.5</v>
      </c>
      <c r="I17" s="183"/>
      <c r="J17" s="417"/>
      <c r="K17" s="417"/>
      <c r="L17" s="101"/>
      <c r="M17" s="101"/>
      <c r="N17" s="101"/>
      <c r="O17" s="101"/>
      <c r="P17" s="101">
        <v>1</v>
      </c>
      <c r="Q17" s="75"/>
      <c r="R17" s="75"/>
      <c r="S17" s="75"/>
      <c r="T17" s="75"/>
      <c r="U17" s="341">
        <v>23.84</v>
      </c>
      <c r="V17" s="76"/>
    </row>
    <row r="18" spans="1:22" ht="30" customHeight="1">
      <c r="A18" s="207">
        <v>7</v>
      </c>
      <c r="B18" s="277" t="s">
        <v>1002</v>
      </c>
      <c r="C18" s="415"/>
      <c r="D18" s="278" t="s">
        <v>52</v>
      </c>
      <c r="E18" s="208">
        <v>1</v>
      </c>
      <c r="F18" s="282" t="s">
        <v>425</v>
      </c>
      <c r="G18" s="285" t="s">
        <v>1055</v>
      </c>
      <c r="H18" s="217">
        <v>53.88</v>
      </c>
      <c r="I18" s="183"/>
      <c r="J18" s="418"/>
      <c r="K18" s="418"/>
      <c r="L18" s="101"/>
      <c r="M18" s="101"/>
      <c r="N18" s="101">
        <v>1</v>
      </c>
      <c r="O18" s="75"/>
      <c r="P18" s="75"/>
      <c r="Q18" s="75"/>
      <c r="R18" s="75"/>
      <c r="S18" s="75"/>
      <c r="T18" s="75"/>
      <c r="U18" s="341"/>
      <c r="V18" s="76"/>
    </row>
    <row r="19" spans="1:22" ht="30" customHeight="1">
      <c r="A19" s="419">
        <v>8</v>
      </c>
      <c r="B19" s="420" t="s">
        <v>65</v>
      </c>
      <c r="C19" s="415" t="s">
        <v>44</v>
      </c>
      <c r="D19" s="278" t="s">
        <v>53</v>
      </c>
      <c r="E19" s="208">
        <v>1</v>
      </c>
      <c r="F19" s="282" t="s">
        <v>426</v>
      </c>
      <c r="G19" s="421" t="s">
        <v>824</v>
      </c>
      <c r="H19" s="422">
        <v>199.6</v>
      </c>
      <c r="I19" s="183"/>
      <c r="J19" s="416" t="s">
        <v>902</v>
      </c>
      <c r="K19" s="416" t="s">
        <v>898</v>
      </c>
      <c r="L19" s="74"/>
      <c r="M19" s="74"/>
      <c r="N19" s="74"/>
      <c r="O19" s="74"/>
      <c r="P19" s="74"/>
      <c r="Q19" s="74"/>
      <c r="R19" s="169"/>
      <c r="S19" s="169"/>
      <c r="T19" s="169">
        <v>1</v>
      </c>
      <c r="U19" s="457">
        <v>134.28</v>
      </c>
      <c r="V19" s="76"/>
    </row>
    <row r="20" spans="1:22" ht="30" customHeight="1">
      <c r="A20" s="419"/>
      <c r="B20" s="420"/>
      <c r="C20" s="415"/>
      <c r="D20" s="278" t="s">
        <v>54</v>
      </c>
      <c r="E20" s="208">
        <v>2</v>
      </c>
      <c r="F20" s="282" t="s">
        <v>427</v>
      </c>
      <c r="G20" s="421"/>
      <c r="H20" s="422"/>
      <c r="I20" s="183">
        <v>1</v>
      </c>
      <c r="J20" s="417"/>
      <c r="K20" s="417"/>
      <c r="L20" s="75"/>
      <c r="M20" s="75"/>
      <c r="N20" s="75"/>
      <c r="O20" s="75"/>
      <c r="P20" s="75"/>
      <c r="Q20" s="75"/>
      <c r="R20" s="170"/>
      <c r="S20" s="170"/>
      <c r="T20" s="75"/>
      <c r="U20" s="457"/>
      <c r="V20" s="76" t="s">
        <v>1216</v>
      </c>
    </row>
    <row r="21" spans="1:22" ht="30" customHeight="1">
      <c r="A21" s="419"/>
      <c r="B21" s="420"/>
      <c r="C21" s="415"/>
      <c r="D21" s="278" t="s">
        <v>55</v>
      </c>
      <c r="E21" s="208">
        <v>3</v>
      </c>
      <c r="F21" s="282" t="s">
        <v>428</v>
      </c>
      <c r="G21" s="421"/>
      <c r="H21" s="422"/>
      <c r="I21" s="183"/>
      <c r="J21" s="417"/>
      <c r="K21" s="417"/>
      <c r="L21" s="74"/>
      <c r="M21" s="77"/>
      <c r="N21" s="77"/>
      <c r="O21" s="74"/>
      <c r="P21" s="74"/>
      <c r="Q21" s="74"/>
      <c r="R21" s="169"/>
      <c r="S21" s="169"/>
      <c r="T21" s="169">
        <v>1</v>
      </c>
      <c r="U21" s="457"/>
      <c r="V21" s="76"/>
    </row>
    <row r="22" spans="1:22" ht="30" customHeight="1">
      <c r="A22" s="419"/>
      <c r="B22" s="420"/>
      <c r="C22" s="415"/>
      <c r="D22" s="278" t="s">
        <v>55</v>
      </c>
      <c r="E22" s="208">
        <v>4</v>
      </c>
      <c r="F22" s="282" t="s">
        <v>429</v>
      </c>
      <c r="G22" s="421"/>
      <c r="H22" s="422"/>
      <c r="I22" s="183"/>
      <c r="J22" s="418"/>
      <c r="K22" s="418"/>
      <c r="L22" s="74"/>
      <c r="M22" s="74"/>
      <c r="N22" s="74"/>
      <c r="O22" s="74"/>
      <c r="P22" s="74"/>
      <c r="Q22" s="74"/>
      <c r="R22" s="74"/>
      <c r="S22" s="74"/>
      <c r="T22" s="169">
        <v>1</v>
      </c>
      <c r="U22" s="457"/>
      <c r="V22" s="76"/>
    </row>
    <row r="23" spans="1:22" ht="30" customHeight="1">
      <c r="A23" s="419">
        <v>9</v>
      </c>
      <c r="B23" s="420" t="s">
        <v>66</v>
      </c>
      <c r="C23" s="415" t="s">
        <v>74</v>
      </c>
      <c r="D23" s="278" t="s">
        <v>56</v>
      </c>
      <c r="E23" s="207">
        <v>1</v>
      </c>
      <c r="F23" s="282" t="s">
        <v>430</v>
      </c>
      <c r="G23" s="421" t="s">
        <v>876</v>
      </c>
      <c r="H23" s="423">
        <f>253.95/5*4</f>
        <v>203.16</v>
      </c>
      <c r="I23" s="183">
        <v>1</v>
      </c>
      <c r="J23" s="416"/>
      <c r="K23" s="416"/>
      <c r="L23" s="75"/>
      <c r="M23" s="75"/>
      <c r="N23" s="75"/>
      <c r="O23" s="75"/>
      <c r="P23" s="75"/>
      <c r="Q23" s="75"/>
      <c r="R23" s="170"/>
      <c r="S23" s="170"/>
      <c r="T23" s="75"/>
      <c r="U23" s="457">
        <v>69.55</v>
      </c>
      <c r="V23" s="76" t="s">
        <v>889</v>
      </c>
    </row>
    <row r="24" spans="1:22" ht="30" customHeight="1">
      <c r="A24" s="419"/>
      <c r="B24" s="420"/>
      <c r="C24" s="415"/>
      <c r="D24" s="278" t="s">
        <v>56</v>
      </c>
      <c r="E24" s="207">
        <v>2</v>
      </c>
      <c r="F24" s="282" t="s">
        <v>431</v>
      </c>
      <c r="G24" s="421"/>
      <c r="H24" s="423"/>
      <c r="I24" s="183">
        <v>1</v>
      </c>
      <c r="J24" s="417"/>
      <c r="K24" s="417"/>
      <c r="L24" s="75"/>
      <c r="M24" s="75"/>
      <c r="N24" s="75"/>
      <c r="O24" s="75"/>
      <c r="P24" s="75"/>
      <c r="Q24" s="75"/>
      <c r="R24" s="75"/>
      <c r="S24" s="75"/>
      <c r="T24" s="75"/>
      <c r="U24" s="457"/>
      <c r="V24" s="76" t="s">
        <v>889</v>
      </c>
    </row>
    <row r="25" spans="1:22" ht="30" customHeight="1">
      <c r="A25" s="419"/>
      <c r="B25" s="420"/>
      <c r="C25" s="415"/>
      <c r="D25" s="278" t="s">
        <v>57</v>
      </c>
      <c r="E25" s="207">
        <v>3</v>
      </c>
      <c r="F25" s="282" t="s">
        <v>432</v>
      </c>
      <c r="G25" s="421"/>
      <c r="H25" s="423"/>
      <c r="I25" s="183"/>
      <c r="J25" s="417"/>
      <c r="K25" s="417"/>
      <c r="L25" s="74"/>
      <c r="M25" s="74"/>
      <c r="N25" s="74"/>
      <c r="O25" s="74"/>
      <c r="P25" s="74"/>
      <c r="Q25" s="74"/>
      <c r="R25" s="74"/>
      <c r="S25" s="74"/>
      <c r="T25" s="74">
        <v>1</v>
      </c>
      <c r="U25" s="457"/>
      <c r="V25" s="76"/>
    </row>
    <row r="26" spans="1:22" ht="30" customHeight="1">
      <c r="A26" s="419"/>
      <c r="B26" s="420"/>
      <c r="C26" s="415"/>
      <c r="D26" s="278" t="s">
        <v>58</v>
      </c>
      <c r="E26" s="207">
        <v>4</v>
      </c>
      <c r="F26" s="282" t="s">
        <v>433</v>
      </c>
      <c r="G26" s="421"/>
      <c r="H26" s="423"/>
      <c r="I26" s="183"/>
      <c r="J26" s="418"/>
      <c r="K26" s="418"/>
      <c r="L26" s="74"/>
      <c r="M26" s="74"/>
      <c r="N26" s="74"/>
      <c r="O26" s="74"/>
      <c r="P26" s="74"/>
      <c r="Q26" s="74"/>
      <c r="R26" s="74"/>
      <c r="S26" s="74"/>
      <c r="T26" s="77">
        <v>1</v>
      </c>
      <c r="U26" s="457"/>
      <c r="V26" s="76"/>
    </row>
    <row r="27" spans="1:22" ht="30" customHeight="1">
      <c r="A27" s="419">
        <v>10</v>
      </c>
      <c r="B27" s="420" t="s">
        <v>67</v>
      </c>
      <c r="C27" s="415" t="s">
        <v>74</v>
      </c>
      <c r="D27" s="278" t="s">
        <v>59</v>
      </c>
      <c r="E27" s="207">
        <v>1</v>
      </c>
      <c r="F27" s="282" t="s">
        <v>434</v>
      </c>
      <c r="G27" s="421" t="s">
        <v>783</v>
      </c>
      <c r="H27" s="422">
        <f>252.63/5*4</f>
        <v>202.10399999999998</v>
      </c>
      <c r="I27" s="183"/>
      <c r="J27" s="416" t="s">
        <v>900</v>
      </c>
      <c r="K27" s="416" t="s">
        <v>898</v>
      </c>
      <c r="L27" s="74"/>
      <c r="M27" s="74"/>
      <c r="N27" s="74"/>
      <c r="O27" s="74"/>
      <c r="P27" s="74"/>
      <c r="Q27" s="74"/>
      <c r="R27" s="74"/>
      <c r="S27" s="74"/>
      <c r="T27" s="74">
        <v>1</v>
      </c>
      <c r="U27" s="466">
        <v>128.30000000000001</v>
      </c>
      <c r="V27" s="76"/>
    </row>
    <row r="28" spans="1:22" ht="30" customHeight="1">
      <c r="A28" s="419"/>
      <c r="B28" s="420"/>
      <c r="C28" s="415"/>
      <c r="D28" s="278" t="s">
        <v>59</v>
      </c>
      <c r="E28" s="207">
        <v>2</v>
      </c>
      <c r="F28" s="282" t="s">
        <v>435</v>
      </c>
      <c r="G28" s="421"/>
      <c r="H28" s="422"/>
      <c r="I28" s="183"/>
      <c r="J28" s="417"/>
      <c r="K28" s="417"/>
      <c r="L28" s="74"/>
      <c r="M28" s="74"/>
      <c r="N28" s="74"/>
      <c r="O28" s="74"/>
      <c r="P28" s="74"/>
      <c r="Q28" s="74"/>
      <c r="R28" s="74"/>
      <c r="S28" s="74"/>
      <c r="T28" s="74">
        <v>1</v>
      </c>
      <c r="U28" s="466"/>
      <c r="V28" s="76"/>
    </row>
    <row r="29" spans="1:22" ht="30" customHeight="1">
      <c r="A29" s="419"/>
      <c r="B29" s="420"/>
      <c r="C29" s="415"/>
      <c r="D29" s="278" t="s">
        <v>60</v>
      </c>
      <c r="E29" s="207">
        <v>3</v>
      </c>
      <c r="F29" s="282" t="s">
        <v>812</v>
      </c>
      <c r="G29" s="421"/>
      <c r="H29" s="422"/>
      <c r="I29" s="183"/>
      <c r="J29" s="417"/>
      <c r="K29" s="417"/>
      <c r="L29" s="74"/>
      <c r="M29" s="74"/>
      <c r="N29" s="74"/>
      <c r="O29" s="74"/>
      <c r="P29" s="74"/>
      <c r="Q29" s="74"/>
      <c r="R29" s="74"/>
      <c r="S29" s="74">
        <v>1</v>
      </c>
      <c r="T29" s="75"/>
      <c r="U29" s="466"/>
      <c r="V29" s="76"/>
    </row>
    <row r="30" spans="1:22" ht="30" customHeight="1">
      <c r="A30" s="419"/>
      <c r="B30" s="420"/>
      <c r="C30" s="415"/>
      <c r="D30" s="278" t="s">
        <v>61</v>
      </c>
      <c r="E30" s="207">
        <v>4</v>
      </c>
      <c r="F30" s="282" t="s">
        <v>436</v>
      </c>
      <c r="G30" s="421"/>
      <c r="H30" s="422"/>
      <c r="I30" s="183"/>
      <c r="J30" s="418"/>
      <c r="K30" s="418"/>
      <c r="L30" s="74"/>
      <c r="M30" s="74"/>
      <c r="N30" s="74"/>
      <c r="O30" s="74"/>
      <c r="P30" s="74"/>
      <c r="Q30" s="74"/>
      <c r="R30" s="74"/>
      <c r="S30" s="74"/>
      <c r="T30" s="74">
        <v>1</v>
      </c>
      <c r="U30" s="466"/>
      <c r="V30" s="76"/>
    </row>
    <row r="31" spans="1:22" ht="30" customHeight="1">
      <c r="A31" s="419">
        <v>11</v>
      </c>
      <c r="B31" s="420" t="s">
        <v>68</v>
      </c>
      <c r="C31" s="415" t="s">
        <v>74</v>
      </c>
      <c r="D31" s="278" t="s">
        <v>62</v>
      </c>
      <c r="E31" s="207">
        <v>1</v>
      </c>
      <c r="F31" s="282" t="s">
        <v>437</v>
      </c>
      <c r="G31" s="421" t="s">
        <v>784</v>
      </c>
      <c r="H31" s="422">
        <v>149.88</v>
      </c>
      <c r="I31" s="183">
        <v>1</v>
      </c>
      <c r="J31" s="416"/>
      <c r="K31" s="416"/>
      <c r="L31" s="100"/>
      <c r="M31" s="100"/>
      <c r="N31" s="100"/>
      <c r="O31" s="100"/>
      <c r="P31" s="100"/>
      <c r="Q31" s="100"/>
      <c r="R31" s="75"/>
      <c r="S31" s="75"/>
      <c r="T31" s="75"/>
      <c r="U31" s="457"/>
      <c r="V31" s="76" t="s">
        <v>818</v>
      </c>
    </row>
    <row r="32" spans="1:22" ht="30" customHeight="1">
      <c r="A32" s="419"/>
      <c r="B32" s="420"/>
      <c r="C32" s="415"/>
      <c r="D32" s="278" t="s">
        <v>63</v>
      </c>
      <c r="E32" s="207">
        <v>2</v>
      </c>
      <c r="F32" s="282" t="s">
        <v>438</v>
      </c>
      <c r="G32" s="421"/>
      <c r="H32" s="422"/>
      <c r="I32" s="183">
        <v>1</v>
      </c>
      <c r="J32" s="417"/>
      <c r="K32" s="417"/>
      <c r="L32" s="100"/>
      <c r="M32" s="100"/>
      <c r="N32" s="100"/>
      <c r="O32" s="100"/>
      <c r="P32" s="100"/>
      <c r="Q32" s="100"/>
      <c r="R32" s="75"/>
      <c r="S32" s="75"/>
      <c r="T32" s="75"/>
      <c r="U32" s="457"/>
      <c r="V32" s="76" t="s">
        <v>819</v>
      </c>
    </row>
    <row r="33" spans="1:27" ht="30" customHeight="1">
      <c r="A33" s="419"/>
      <c r="B33" s="420"/>
      <c r="C33" s="415"/>
      <c r="D33" s="278" t="s">
        <v>62</v>
      </c>
      <c r="E33" s="207">
        <v>3</v>
      </c>
      <c r="F33" s="282" t="s">
        <v>439</v>
      </c>
      <c r="G33" s="421"/>
      <c r="H33" s="422"/>
      <c r="I33" s="183">
        <v>1</v>
      </c>
      <c r="J33" s="418"/>
      <c r="K33" s="418"/>
      <c r="L33" s="100"/>
      <c r="M33" s="100"/>
      <c r="N33" s="100"/>
      <c r="O33" s="100"/>
      <c r="P33" s="100"/>
      <c r="Q33" s="100"/>
      <c r="R33" s="75"/>
      <c r="S33" s="75"/>
      <c r="T33" s="75"/>
      <c r="U33" s="457"/>
      <c r="V33" s="76" t="s">
        <v>820</v>
      </c>
    </row>
    <row r="34" spans="1:27" ht="30" customHeight="1">
      <c r="A34" s="207">
        <v>12</v>
      </c>
      <c r="B34" s="278" t="s">
        <v>69</v>
      </c>
      <c r="C34" s="280" t="s">
        <v>74</v>
      </c>
      <c r="D34" s="278" t="s">
        <v>64</v>
      </c>
      <c r="E34" s="207">
        <v>1</v>
      </c>
      <c r="F34" s="282" t="s">
        <v>440</v>
      </c>
      <c r="G34" s="282" t="s">
        <v>825</v>
      </c>
      <c r="H34" s="212">
        <f>150.77/3</f>
        <v>50.256666666666668</v>
      </c>
      <c r="I34" s="183"/>
      <c r="J34" s="210"/>
      <c r="K34" s="210"/>
      <c r="L34" s="74"/>
      <c r="M34" s="74"/>
      <c r="N34" s="74"/>
      <c r="O34" s="74"/>
      <c r="P34" s="74"/>
      <c r="Q34" s="74"/>
      <c r="R34" s="74"/>
      <c r="S34" s="169">
        <v>1</v>
      </c>
      <c r="T34" s="75"/>
      <c r="U34" s="341">
        <v>35.61</v>
      </c>
      <c r="V34" s="76"/>
    </row>
    <row r="35" spans="1:27" ht="30" customHeight="1">
      <c r="A35" s="419">
        <v>13</v>
      </c>
      <c r="B35" s="420" t="s">
        <v>70</v>
      </c>
      <c r="C35" s="415" t="s">
        <v>75</v>
      </c>
      <c r="D35" s="278" t="s">
        <v>72</v>
      </c>
      <c r="E35" s="207">
        <v>1</v>
      </c>
      <c r="F35" s="282" t="s">
        <v>441</v>
      </c>
      <c r="G35" s="421" t="s">
        <v>785</v>
      </c>
      <c r="H35" s="422">
        <v>245.76</v>
      </c>
      <c r="I35" s="183"/>
      <c r="J35" s="416" t="s">
        <v>897</v>
      </c>
      <c r="K35" s="416" t="s">
        <v>898</v>
      </c>
      <c r="L35" s="74"/>
      <c r="M35" s="74"/>
      <c r="N35" s="74"/>
      <c r="O35" s="74"/>
      <c r="P35" s="74"/>
      <c r="Q35" s="74"/>
      <c r="R35" s="74"/>
      <c r="S35" s="74">
        <v>1</v>
      </c>
      <c r="T35" s="75"/>
      <c r="U35" s="457">
        <v>134.18</v>
      </c>
      <c r="V35" s="76" t="s">
        <v>962</v>
      </c>
    </row>
    <row r="36" spans="1:27" ht="30" customHeight="1">
      <c r="A36" s="419"/>
      <c r="B36" s="420"/>
      <c r="C36" s="415"/>
      <c r="D36" s="278" t="s">
        <v>73</v>
      </c>
      <c r="E36" s="207">
        <v>2</v>
      </c>
      <c r="F36" s="282" t="s">
        <v>442</v>
      </c>
      <c r="G36" s="421"/>
      <c r="H36" s="422"/>
      <c r="I36" s="183"/>
      <c r="J36" s="417"/>
      <c r="K36" s="417"/>
      <c r="L36" s="74"/>
      <c r="M36" s="74"/>
      <c r="N36" s="74"/>
      <c r="O36" s="74"/>
      <c r="P36" s="74"/>
      <c r="Q36" s="74"/>
      <c r="R36" s="74"/>
      <c r="S36" s="74"/>
      <c r="T36" s="74">
        <v>1</v>
      </c>
      <c r="U36" s="457"/>
      <c r="V36" s="76"/>
    </row>
    <row r="37" spans="1:27" ht="30" customHeight="1">
      <c r="A37" s="419"/>
      <c r="B37" s="420"/>
      <c r="C37" s="415"/>
      <c r="D37" s="278" t="s">
        <v>73</v>
      </c>
      <c r="E37" s="207">
        <v>3</v>
      </c>
      <c r="F37" s="282" t="s">
        <v>443</v>
      </c>
      <c r="G37" s="421"/>
      <c r="H37" s="422"/>
      <c r="I37" s="183"/>
      <c r="J37" s="417"/>
      <c r="K37" s="417"/>
      <c r="L37" s="74"/>
      <c r="M37" s="74"/>
      <c r="N37" s="74"/>
      <c r="O37" s="74"/>
      <c r="P37" s="74"/>
      <c r="Q37" s="74"/>
      <c r="R37" s="74">
        <v>1</v>
      </c>
      <c r="T37" s="75"/>
      <c r="U37" s="457"/>
      <c r="V37" s="76"/>
    </row>
    <row r="38" spans="1:27" ht="30" customHeight="1">
      <c r="A38" s="419"/>
      <c r="B38" s="420"/>
      <c r="C38" s="415"/>
      <c r="D38" s="278" t="s">
        <v>73</v>
      </c>
      <c r="E38" s="207">
        <v>4</v>
      </c>
      <c r="F38" s="282" t="s">
        <v>444</v>
      </c>
      <c r="G38" s="421"/>
      <c r="H38" s="422"/>
      <c r="I38" s="183"/>
      <c r="J38" s="417"/>
      <c r="K38" s="417"/>
      <c r="L38" s="74"/>
      <c r="M38" s="74"/>
      <c r="N38" s="74"/>
      <c r="O38" s="74"/>
      <c r="P38" s="74"/>
      <c r="Q38" s="74"/>
      <c r="R38" s="74"/>
      <c r="S38" s="74">
        <v>1</v>
      </c>
      <c r="T38" s="75"/>
      <c r="U38" s="457"/>
      <c r="V38" s="76"/>
    </row>
    <row r="39" spans="1:27" ht="30" customHeight="1">
      <c r="A39" s="419"/>
      <c r="B39" s="420"/>
      <c r="C39" s="415"/>
      <c r="D39" s="278" t="s">
        <v>72</v>
      </c>
      <c r="E39" s="207">
        <v>5</v>
      </c>
      <c r="F39" s="282" t="s">
        <v>445</v>
      </c>
      <c r="G39" s="421"/>
      <c r="H39" s="422"/>
      <c r="I39" s="183">
        <v>1</v>
      </c>
      <c r="J39" s="418"/>
      <c r="K39" s="418"/>
      <c r="L39" s="75"/>
      <c r="M39" s="75"/>
      <c r="N39" s="75"/>
      <c r="O39" s="75"/>
      <c r="P39" s="75"/>
      <c r="Q39" s="75"/>
      <c r="R39" s="75"/>
      <c r="S39" s="75"/>
      <c r="T39" s="75"/>
      <c r="U39" s="457"/>
      <c r="V39" s="76" t="s">
        <v>821</v>
      </c>
    </row>
    <row r="40" spans="1:27" ht="30" customHeight="1">
      <c r="A40" s="419">
        <v>14</v>
      </c>
      <c r="B40" s="420" t="s">
        <v>71</v>
      </c>
      <c r="C40" s="415" t="s">
        <v>75</v>
      </c>
      <c r="D40" s="278" t="s">
        <v>80</v>
      </c>
      <c r="E40" s="207">
        <v>1</v>
      </c>
      <c r="F40" s="282" t="s">
        <v>446</v>
      </c>
      <c r="G40" s="421" t="s">
        <v>786</v>
      </c>
      <c r="H40" s="422">
        <v>245.97</v>
      </c>
      <c r="I40" s="183"/>
      <c r="J40" s="416" t="s">
        <v>899</v>
      </c>
      <c r="K40" s="416" t="s">
        <v>898</v>
      </c>
      <c r="L40" s="74"/>
      <c r="M40" s="74"/>
      <c r="N40" s="74"/>
      <c r="O40" s="74"/>
      <c r="P40" s="74"/>
      <c r="Q40" s="74"/>
      <c r="R40" s="74"/>
      <c r="S40" s="74"/>
      <c r="T40" s="169">
        <v>1</v>
      </c>
      <c r="U40" s="466">
        <v>184.8</v>
      </c>
      <c r="V40" s="76"/>
    </row>
    <row r="41" spans="1:27" ht="30" customHeight="1">
      <c r="A41" s="419"/>
      <c r="B41" s="420"/>
      <c r="C41" s="415"/>
      <c r="D41" s="278" t="s">
        <v>80</v>
      </c>
      <c r="E41" s="207">
        <v>2</v>
      </c>
      <c r="F41" s="282" t="s">
        <v>447</v>
      </c>
      <c r="G41" s="421"/>
      <c r="H41" s="422"/>
      <c r="I41" s="183"/>
      <c r="J41" s="417"/>
      <c r="K41" s="417"/>
      <c r="L41" s="101"/>
      <c r="M41" s="101"/>
      <c r="N41" s="101">
        <v>1</v>
      </c>
      <c r="O41" s="75"/>
      <c r="P41" s="75"/>
      <c r="Q41" s="75"/>
      <c r="R41" s="75"/>
      <c r="S41" s="170"/>
      <c r="T41" s="75"/>
      <c r="U41" s="466"/>
      <c r="V41" s="78"/>
    </row>
    <row r="42" spans="1:27" ht="30" customHeight="1">
      <c r="A42" s="419"/>
      <c r="B42" s="420"/>
      <c r="C42" s="415"/>
      <c r="D42" s="278" t="s">
        <v>81</v>
      </c>
      <c r="E42" s="207">
        <v>3</v>
      </c>
      <c r="F42" s="282" t="s">
        <v>448</v>
      </c>
      <c r="G42" s="421"/>
      <c r="H42" s="422"/>
      <c r="I42" s="183"/>
      <c r="J42" s="417"/>
      <c r="K42" s="417"/>
      <c r="L42" s="74"/>
      <c r="M42" s="74"/>
      <c r="N42" s="74"/>
      <c r="O42" s="74"/>
      <c r="P42" s="74"/>
      <c r="Q42" s="74"/>
      <c r="R42" s="74"/>
      <c r="S42" s="74"/>
      <c r="T42" s="169">
        <v>1</v>
      </c>
      <c r="U42" s="466"/>
      <c r="V42" s="76"/>
    </row>
    <row r="43" spans="1:27" ht="30" customHeight="1">
      <c r="A43" s="419"/>
      <c r="B43" s="420"/>
      <c r="C43" s="415"/>
      <c r="D43" s="278" t="s">
        <v>81</v>
      </c>
      <c r="E43" s="207">
        <v>4</v>
      </c>
      <c r="F43" s="282" t="s">
        <v>449</v>
      </c>
      <c r="G43" s="421"/>
      <c r="H43" s="422"/>
      <c r="I43" s="183"/>
      <c r="J43" s="417"/>
      <c r="K43" s="417"/>
      <c r="L43" s="74"/>
      <c r="M43" s="74"/>
      <c r="N43" s="74"/>
      <c r="O43" s="74"/>
      <c r="P43" s="74"/>
      <c r="Q43" s="74"/>
      <c r="R43" s="74"/>
      <c r="S43" s="74"/>
      <c r="T43" s="169">
        <v>1</v>
      </c>
      <c r="U43" s="466"/>
      <c r="V43" s="76"/>
    </row>
    <row r="44" spans="1:27" ht="30" customHeight="1">
      <c r="A44" s="419"/>
      <c r="B44" s="420"/>
      <c r="C44" s="415"/>
      <c r="D44" s="278" t="s">
        <v>81</v>
      </c>
      <c r="E44" s="207">
        <v>5</v>
      </c>
      <c r="F44" s="282" t="s">
        <v>450</v>
      </c>
      <c r="G44" s="421"/>
      <c r="H44" s="422"/>
      <c r="I44" s="183"/>
      <c r="J44" s="418"/>
      <c r="K44" s="418"/>
      <c r="L44" s="74"/>
      <c r="M44" s="74"/>
      <c r="N44" s="74"/>
      <c r="O44" s="74"/>
      <c r="P44" s="74"/>
      <c r="Q44" s="74"/>
      <c r="R44" s="74"/>
      <c r="S44" s="74"/>
      <c r="T44" s="169">
        <v>1</v>
      </c>
      <c r="U44" s="466"/>
      <c r="V44" s="76"/>
    </row>
    <row r="45" spans="1:27" ht="30" customHeight="1">
      <c r="A45" s="256">
        <v>15</v>
      </c>
      <c r="B45" s="281" t="s">
        <v>1059</v>
      </c>
      <c r="C45" s="415" t="s">
        <v>75</v>
      </c>
      <c r="D45" s="278" t="s">
        <v>82</v>
      </c>
      <c r="E45" s="207">
        <v>1</v>
      </c>
      <c r="F45" s="282" t="s">
        <v>451</v>
      </c>
      <c r="G45" s="285" t="s">
        <v>1056</v>
      </c>
      <c r="H45" s="422">
        <v>246.68</v>
      </c>
      <c r="I45" s="183"/>
      <c r="J45" s="416"/>
      <c r="K45" s="416"/>
      <c r="L45" s="74"/>
      <c r="M45" s="74"/>
      <c r="N45" s="74"/>
      <c r="O45" s="74"/>
      <c r="P45" s="74">
        <v>1</v>
      </c>
      <c r="Q45" s="75"/>
      <c r="R45" s="75"/>
      <c r="S45" s="75"/>
      <c r="T45" s="75"/>
      <c r="U45" s="88"/>
      <c r="V45" s="76"/>
    </row>
    <row r="46" spans="1:27" ht="30" customHeight="1">
      <c r="A46" s="256">
        <v>16</v>
      </c>
      <c r="B46" s="281" t="s">
        <v>1060</v>
      </c>
      <c r="C46" s="415"/>
      <c r="D46" s="278" t="s">
        <v>82</v>
      </c>
      <c r="E46" s="207">
        <v>1</v>
      </c>
      <c r="F46" s="282" t="s">
        <v>452</v>
      </c>
      <c r="G46" s="285" t="s">
        <v>1056</v>
      </c>
      <c r="H46" s="422"/>
      <c r="I46" s="183"/>
      <c r="J46" s="417"/>
      <c r="K46" s="417"/>
      <c r="L46" s="74"/>
      <c r="M46" s="74"/>
      <c r="N46" s="74"/>
      <c r="O46" s="74"/>
      <c r="P46" s="74">
        <v>1</v>
      </c>
      <c r="Q46" s="75"/>
      <c r="R46" s="75"/>
      <c r="S46" s="75"/>
      <c r="T46" s="75"/>
      <c r="U46" s="88"/>
      <c r="V46" s="76"/>
    </row>
    <row r="47" spans="1:27" ht="30" customHeight="1">
      <c r="A47" s="256">
        <v>17</v>
      </c>
      <c r="B47" s="281" t="s">
        <v>1061</v>
      </c>
      <c r="C47" s="415"/>
      <c r="D47" s="278" t="s">
        <v>82</v>
      </c>
      <c r="E47" s="207">
        <v>1</v>
      </c>
      <c r="F47" s="282" t="s">
        <v>453</v>
      </c>
      <c r="G47" s="285" t="s">
        <v>1057</v>
      </c>
      <c r="H47" s="422"/>
      <c r="I47" s="183"/>
      <c r="J47" s="417"/>
      <c r="K47" s="417"/>
      <c r="L47" s="74"/>
      <c r="M47" s="74"/>
      <c r="N47" s="74"/>
      <c r="O47" s="74"/>
      <c r="P47" s="74">
        <v>1</v>
      </c>
      <c r="Q47" s="100"/>
      <c r="R47" s="100"/>
      <c r="T47" s="75"/>
      <c r="U47" s="341">
        <v>12.59</v>
      </c>
      <c r="V47" s="76"/>
    </row>
    <row r="48" spans="1:27" ht="30" customHeight="1">
      <c r="A48" s="256">
        <v>18</v>
      </c>
      <c r="B48" s="281" t="s">
        <v>1062</v>
      </c>
      <c r="C48" s="415"/>
      <c r="D48" s="278" t="s">
        <v>83</v>
      </c>
      <c r="E48" s="207">
        <v>1</v>
      </c>
      <c r="F48" s="282" t="s">
        <v>454</v>
      </c>
      <c r="G48" s="285" t="s">
        <v>1057</v>
      </c>
      <c r="H48" s="422"/>
      <c r="I48" s="183"/>
      <c r="J48" s="417"/>
      <c r="K48" s="417"/>
      <c r="L48" s="74">
        <v>1</v>
      </c>
      <c r="M48" s="75"/>
      <c r="N48" s="75"/>
      <c r="O48" s="75"/>
      <c r="P48" s="75"/>
      <c r="Q48" s="75"/>
      <c r="R48" s="75"/>
      <c r="S48" s="75"/>
      <c r="T48" s="75"/>
      <c r="U48" s="88"/>
      <c r="V48" s="76"/>
      <c r="AA48" s="4"/>
    </row>
    <row r="49" spans="1:22" ht="30" customHeight="1">
      <c r="A49" s="256">
        <v>19</v>
      </c>
      <c r="B49" s="281" t="s">
        <v>1063</v>
      </c>
      <c r="C49" s="415"/>
      <c r="D49" s="278" t="s">
        <v>83</v>
      </c>
      <c r="E49" s="207">
        <v>1</v>
      </c>
      <c r="F49" s="282" t="s">
        <v>455</v>
      </c>
      <c r="G49" s="285" t="s">
        <v>1058</v>
      </c>
      <c r="H49" s="422"/>
      <c r="I49" s="183"/>
      <c r="J49" s="418"/>
      <c r="K49" s="418"/>
      <c r="L49" s="74"/>
      <c r="M49" s="74"/>
      <c r="N49" s="74"/>
      <c r="O49" s="74"/>
      <c r="P49" s="74">
        <v>1</v>
      </c>
      <c r="Q49" s="75"/>
      <c r="R49" s="75"/>
      <c r="S49" s="75"/>
      <c r="T49" s="75"/>
      <c r="U49" s="341">
        <v>6.29</v>
      </c>
      <c r="V49" s="76"/>
    </row>
    <row r="50" spans="1:22" ht="30" customHeight="1">
      <c r="A50" s="419">
        <v>20</v>
      </c>
      <c r="B50" s="420" t="s">
        <v>76</v>
      </c>
      <c r="C50" s="415" t="s">
        <v>75</v>
      </c>
      <c r="D50" s="278" t="s">
        <v>84</v>
      </c>
      <c r="E50" s="207">
        <v>1</v>
      </c>
      <c r="F50" s="282" t="s">
        <v>456</v>
      </c>
      <c r="G50" s="421" t="s">
        <v>787</v>
      </c>
      <c r="H50" s="424">
        <v>197.19</v>
      </c>
      <c r="I50" s="183"/>
      <c r="J50" s="416" t="s">
        <v>903</v>
      </c>
      <c r="K50" s="416" t="s">
        <v>898</v>
      </c>
      <c r="L50" s="74"/>
      <c r="M50" s="74"/>
      <c r="N50" s="74"/>
      <c r="O50" s="74"/>
      <c r="P50" s="74"/>
      <c r="Q50" s="74"/>
      <c r="R50" s="74"/>
      <c r="S50" s="74"/>
      <c r="T50" s="74">
        <v>1</v>
      </c>
      <c r="U50" s="457">
        <v>187.96</v>
      </c>
      <c r="V50" s="76"/>
    </row>
    <row r="51" spans="1:22" ht="30" customHeight="1">
      <c r="A51" s="419"/>
      <c r="B51" s="420"/>
      <c r="C51" s="415"/>
      <c r="D51" s="278" t="s">
        <v>84</v>
      </c>
      <c r="E51" s="207">
        <v>2</v>
      </c>
      <c r="F51" s="282" t="s">
        <v>457</v>
      </c>
      <c r="G51" s="421"/>
      <c r="H51" s="424"/>
      <c r="I51" s="183"/>
      <c r="J51" s="417"/>
      <c r="K51" s="417"/>
      <c r="L51" s="74"/>
      <c r="M51" s="74"/>
      <c r="N51" s="74"/>
      <c r="O51" s="74"/>
      <c r="P51" s="74"/>
      <c r="Q51" s="74"/>
      <c r="R51" s="74"/>
      <c r="S51" s="74"/>
      <c r="T51" s="74">
        <v>1</v>
      </c>
      <c r="U51" s="457"/>
      <c r="V51" s="76"/>
    </row>
    <row r="52" spans="1:22" ht="30" customHeight="1">
      <c r="A52" s="419"/>
      <c r="B52" s="420"/>
      <c r="C52" s="415"/>
      <c r="D52" s="278" t="s">
        <v>85</v>
      </c>
      <c r="E52" s="207">
        <v>3</v>
      </c>
      <c r="F52" s="282" t="s">
        <v>458</v>
      </c>
      <c r="G52" s="421"/>
      <c r="H52" s="424"/>
      <c r="I52" s="201"/>
      <c r="J52" s="417"/>
      <c r="K52" s="417"/>
      <c r="L52" s="77"/>
      <c r="M52" s="74"/>
      <c r="N52" s="74"/>
      <c r="O52" s="74"/>
      <c r="P52" s="74"/>
      <c r="Q52" s="74"/>
      <c r="R52" s="74"/>
      <c r="S52" s="74"/>
      <c r="T52" s="74">
        <v>1</v>
      </c>
      <c r="U52" s="457"/>
      <c r="V52" s="76"/>
    </row>
    <row r="53" spans="1:22" ht="30" customHeight="1">
      <c r="A53" s="419"/>
      <c r="B53" s="420"/>
      <c r="C53" s="415"/>
      <c r="D53" s="278" t="s">
        <v>85</v>
      </c>
      <c r="E53" s="207">
        <v>4</v>
      </c>
      <c r="F53" s="282" t="s">
        <v>459</v>
      </c>
      <c r="G53" s="421"/>
      <c r="H53" s="424"/>
      <c r="I53" s="201"/>
      <c r="J53" s="418"/>
      <c r="K53" s="418"/>
      <c r="L53" s="77"/>
      <c r="M53" s="74"/>
      <c r="N53" s="74"/>
      <c r="O53" s="74"/>
      <c r="P53" s="74"/>
      <c r="Q53" s="74"/>
      <c r="R53" s="74"/>
      <c r="S53" s="74"/>
      <c r="T53" s="74">
        <v>1</v>
      </c>
      <c r="U53" s="457"/>
      <c r="V53" s="76"/>
    </row>
    <row r="54" spans="1:22" ht="30" customHeight="1">
      <c r="A54" s="419">
        <v>21</v>
      </c>
      <c r="B54" s="420" t="s">
        <v>77</v>
      </c>
      <c r="C54" s="415" t="s">
        <v>75</v>
      </c>
      <c r="D54" s="278" t="s">
        <v>86</v>
      </c>
      <c r="E54" s="207">
        <v>1</v>
      </c>
      <c r="F54" s="282" t="s">
        <v>460</v>
      </c>
      <c r="G54" s="421" t="s">
        <v>877</v>
      </c>
      <c r="H54" s="422">
        <f>239.98/5*4</f>
        <v>191.98399999999998</v>
      </c>
      <c r="I54" s="183"/>
      <c r="J54" s="416"/>
      <c r="K54" s="416"/>
      <c r="L54" s="101"/>
      <c r="M54" s="101"/>
      <c r="N54" s="101"/>
      <c r="O54" s="101"/>
      <c r="P54" s="101"/>
      <c r="Q54" s="101"/>
      <c r="R54" s="101"/>
      <c r="S54" s="101">
        <v>1</v>
      </c>
      <c r="T54" s="75"/>
      <c r="U54" s="457">
        <v>81.75</v>
      </c>
      <c r="V54" s="76"/>
    </row>
    <row r="55" spans="1:22" ht="30" customHeight="1">
      <c r="A55" s="419"/>
      <c r="B55" s="420"/>
      <c r="C55" s="415"/>
      <c r="D55" s="278" t="s">
        <v>86</v>
      </c>
      <c r="E55" s="207">
        <v>2</v>
      </c>
      <c r="F55" s="282" t="s">
        <v>461</v>
      </c>
      <c r="G55" s="421"/>
      <c r="H55" s="422"/>
      <c r="I55" s="183"/>
      <c r="J55" s="417"/>
      <c r="K55" s="417"/>
      <c r="L55" s="101"/>
      <c r="M55" s="101"/>
      <c r="N55" s="101"/>
      <c r="O55" s="101"/>
      <c r="P55" s="101"/>
      <c r="Q55" s="101"/>
      <c r="R55" s="101"/>
      <c r="S55" s="101">
        <v>1</v>
      </c>
      <c r="T55" s="75"/>
      <c r="U55" s="457"/>
      <c r="V55" s="76"/>
    </row>
    <row r="56" spans="1:22" ht="30" customHeight="1">
      <c r="A56" s="419"/>
      <c r="B56" s="420"/>
      <c r="C56" s="415"/>
      <c r="D56" s="278" t="s">
        <v>87</v>
      </c>
      <c r="E56" s="207">
        <v>3</v>
      </c>
      <c r="F56" s="282" t="s">
        <v>462</v>
      </c>
      <c r="G56" s="421"/>
      <c r="H56" s="422"/>
      <c r="I56" s="183"/>
      <c r="J56" s="417"/>
      <c r="K56" s="417"/>
      <c r="L56" s="77"/>
      <c r="M56" s="77"/>
      <c r="N56" s="77"/>
      <c r="O56" s="77"/>
      <c r="P56" s="77"/>
      <c r="Q56" s="77"/>
      <c r="R56" s="77"/>
      <c r="S56" s="74">
        <v>1</v>
      </c>
      <c r="T56" s="75"/>
      <c r="U56" s="457"/>
      <c r="V56" s="76"/>
    </row>
    <row r="57" spans="1:22" ht="30" customHeight="1">
      <c r="A57" s="419"/>
      <c r="B57" s="420"/>
      <c r="C57" s="415"/>
      <c r="D57" s="278" t="s">
        <v>87</v>
      </c>
      <c r="E57" s="207">
        <v>4</v>
      </c>
      <c r="F57" s="282" t="s">
        <v>463</v>
      </c>
      <c r="G57" s="421"/>
      <c r="H57" s="422"/>
      <c r="I57" s="201"/>
      <c r="J57" s="418"/>
      <c r="K57" s="418"/>
      <c r="L57" s="77"/>
      <c r="M57" s="77"/>
      <c r="N57" s="77"/>
      <c r="O57" s="77"/>
      <c r="P57" s="74">
        <v>1</v>
      </c>
      <c r="Q57" s="75"/>
      <c r="R57" s="75"/>
      <c r="S57" s="75"/>
      <c r="T57" s="75"/>
      <c r="U57" s="457"/>
      <c r="V57" s="76"/>
    </row>
    <row r="58" spans="1:22" ht="30" customHeight="1">
      <c r="A58" s="419">
        <v>22</v>
      </c>
      <c r="B58" s="420" t="s">
        <v>78</v>
      </c>
      <c r="C58" s="415" t="s">
        <v>75</v>
      </c>
      <c r="D58" s="278" t="s">
        <v>85</v>
      </c>
      <c r="E58" s="207">
        <v>1</v>
      </c>
      <c r="F58" s="282" t="s">
        <v>464</v>
      </c>
      <c r="G58" s="421" t="s">
        <v>788</v>
      </c>
      <c r="H58" s="425">
        <v>246.37</v>
      </c>
      <c r="I58" s="201"/>
      <c r="J58" s="411" t="s">
        <v>905</v>
      </c>
      <c r="K58" s="411" t="s">
        <v>898</v>
      </c>
      <c r="L58" s="77"/>
      <c r="M58" s="74"/>
      <c r="N58" s="74"/>
      <c r="O58" s="74"/>
      <c r="P58" s="74"/>
      <c r="Q58" s="74">
        <v>1</v>
      </c>
      <c r="R58" s="75"/>
      <c r="S58" s="75"/>
      <c r="T58" s="75"/>
      <c r="U58" s="466">
        <v>133.61000000000001</v>
      </c>
      <c r="V58" s="76"/>
    </row>
    <row r="59" spans="1:22" ht="30" customHeight="1">
      <c r="A59" s="419"/>
      <c r="B59" s="420"/>
      <c r="C59" s="415"/>
      <c r="D59" s="278" t="s">
        <v>85</v>
      </c>
      <c r="E59" s="207">
        <v>2</v>
      </c>
      <c r="F59" s="282" t="s">
        <v>465</v>
      </c>
      <c r="G59" s="421"/>
      <c r="H59" s="425"/>
      <c r="I59" s="201"/>
      <c r="J59" s="412"/>
      <c r="K59" s="412"/>
      <c r="L59" s="77"/>
      <c r="M59" s="74"/>
      <c r="N59" s="74"/>
      <c r="O59" s="74"/>
      <c r="P59" s="74">
        <v>1</v>
      </c>
      <c r="Q59" s="75"/>
      <c r="R59" s="75"/>
      <c r="S59" s="75"/>
      <c r="T59" s="75"/>
      <c r="U59" s="466"/>
      <c r="V59" s="76" t="s">
        <v>963</v>
      </c>
    </row>
    <row r="60" spans="1:22" ht="30" customHeight="1">
      <c r="A60" s="419"/>
      <c r="B60" s="420"/>
      <c r="C60" s="415"/>
      <c r="D60" s="278" t="s">
        <v>85</v>
      </c>
      <c r="E60" s="207">
        <v>3</v>
      </c>
      <c r="F60" s="282" t="s">
        <v>466</v>
      </c>
      <c r="G60" s="421"/>
      <c r="H60" s="425"/>
      <c r="I60" s="183"/>
      <c r="J60" s="412"/>
      <c r="K60" s="412"/>
      <c r="L60" s="77"/>
      <c r="M60" s="74"/>
      <c r="N60" s="74"/>
      <c r="O60" s="74"/>
      <c r="P60" s="74"/>
      <c r="Q60" s="74"/>
      <c r="R60" s="74"/>
      <c r="S60" s="74">
        <v>1</v>
      </c>
      <c r="T60" s="75"/>
      <c r="U60" s="466"/>
      <c r="V60" s="76" t="s">
        <v>967</v>
      </c>
    </row>
    <row r="61" spans="1:22" ht="30" customHeight="1">
      <c r="A61" s="419"/>
      <c r="B61" s="420"/>
      <c r="C61" s="415"/>
      <c r="D61" s="278" t="s">
        <v>85</v>
      </c>
      <c r="E61" s="207">
        <v>4</v>
      </c>
      <c r="F61" s="282" t="s">
        <v>467</v>
      </c>
      <c r="G61" s="421"/>
      <c r="H61" s="425"/>
      <c r="I61" s="183"/>
      <c r="J61" s="412"/>
      <c r="K61" s="412"/>
      <c r="L61" s="74"/>
      <c r="M61" s="77"/>
      <c r="N61" s="74"/>
      <c r="O61" s="74"/>
      <c r="P61" s="74"/>
      <c r="Q61" s="74"/>
      <c r="R61" s="74"/>
      <c r="S61" s="74"/>
      <c r="T61" s="74">
        <v>1</v>
      </c>
      <c r="U61" s="466"/>
      <c r="V61" s="76"/>
    </row>
    <row r="62" spans="1:22" ht="30" customHeight="1">
      <c r="A62" s="419"/>
      <c r="B62" s="420"/>
      <c r="C62" s="415"/>
      <c r="D62" s="278" t="s">
        <v>85</v>
      </c>
      <c r="E62" s="207">
        <v>5</v>
      </c>
      <c r="F62" s="282" t="s">
        <v>468</v>
      </c>
      <c r="G62" s="421"/>
      <c r="H62" s="425"/>
      <c r="I62" s="183"/>
      <c r="J62" s="413"/>
      <c r="K62" s="413"/>
      <c r="L62" s="74"/>
      <c r="M62" s="77"/>
      <c r="N62" s="77"/>
      <c r="O62" s="77"/>
      <c r="P62" s="74">
        <v>1</v>
      </c>
      <c r="Q62" s="75"/>
      <c r="R62" s="75"/>
      <c r="S62" s="75"/>
      <c r="T62" s="75"/>
      <c r="U62" s="466"/>
      <c r="V62" s="76"/>
    </row>
    <row r="63" spans="1:22" ht="30" customHeight="1">
      <c r="A63" s="419">
        <v>23</v>
      </c>
      <c r="B63" s="420" t="s">
        <v>79</v>
      </c>
      <c r="C63" s="415" t="s">
        <v>75</v>
      </c>
      <c r="D63" s="278" t="s">
        <v>88</v>
      </c>
      <c r="E63" s="207">
        <v>1</v>
      </c>
      <c r="F63" s="282" t="s">
        <v>469</v>
      </c>
      <c r="G63" s="421" t="s">
        <v>826</v>
      </c>
      <c r="H63" s="425">
        <v>196.34</v>
      </c>
      <c r="I63" s="183"/>
      <c r="J63" s="416" t="s">
        <v>906</v>
      </c>
      <c r="K63" s="416" t="s">
        <v>898</v>
      </c>
      <c r="L63" s="101"/>
      <c r="M63" s="204">
        <v>1</v>
      </c>
      <c r="N63" s="75"/>
      <c r="O63" s="75"/>
      <c r="P63" s="75"/>
      <c r="Q63" s="75"/>
      <c r="R63" s="75"/>
      <c r="S63" s="75"/>
      <c r="T63" s="75"/>
      <c r="U63" s="457">
        <v>124.72</v>
      </c>
      <c r="V63" s="76" t="s">
        <v>1217</v>
      </c>
    </row>
    <row r="64" spans="1:22" ht="30" customHeight="1">
      <c r="A64" s="419"/>
      <c r="B64" s="420"/>
      <c r="C64" s="415"/>
      <c r="D64" s="278" t="s">
        <v>89</v>
      </c>
      <c r="E64" s="207">
        <v>2</v>
      </c>
      <c r="F64" s="282" t="s">
        <v>470</v>
      </c>
      <c r="G64" s="421"/>
      <c r="H64" s="425"/>
      <c r="I64" s="183"/>
      <c r="J64" s="417"/>
      <c r="K64" s="417"/>
      <c r="L64" s="74"/>
      <c r="M64" s="74"/>
      <c r="N64" s="74"/>
      <c r="O64" s="74"/>
      <c r="P64" s="74"/>
      <c r="Q64" s="74"/>
      <c r="R64" s="74"/>
      <c r="S64" s="204">
        <v>1</v>
      </c>
      <c r="T64" s="75"/>
      <c r="U64" s="457"/>
      <c r="V64" s="76"/>
    </row>
    <row r="65" spans="1:27" ht="30" customHeight="1">
      <c r="A65" s="419"/>
      <c r="B65" s="420"/>
      <c r="C65" s="415"/>
      <c r="D65" s="278" t="s">
        <v>90</v>
      </c>
      <c r="E65" s="207">
        <v>3</v>
      </c>
      <c r="F65" s="282" t="s">
        <v>471</v>
      </c>
      <c r="G65" s="421"/>
      <c r="H65" s="425"/>
      <c r="I65" s="183"/>
      <c r="J65" s="417"/>
      <c r="K65" s="417"/>
      <c r="L65" s="74"/>
      <c r="M65" s="77"/>
      <c r="N65" s="74"/>
      <c r="O65" s="74"/>
      <c r="P65" s="74"/>
      <c r="Q65" s="74"/>
      <c r="R65" s="74"/>
      <c r="S65" s="74">
        <v>1</v>
      </c>
      <c r="T65" s="75"/>
      <c r="U65" s="457"/>
      <c r="V65" s="76"/>
    </row>
    <row r="66" spans="1:27" ht="30" customHeight="1">
      <c r="A66" s="419"/>
      <c r="B66" s="420"/>
      <c r="C66" s="415"/>
      <c r="D66" s="278" t="s">
        <v>89</v>
      </c>
      <c r="E66" s="207">
        <v>4</v>
      </c>
      <c r="F66" s="282" t="s">
        <v>472</v>
      </c>
      <c r="G66" s="421"/>
      <c r="H66" s="425"/>
      <c r="I66" s="183"/>
      <c r="J66" s="418"/>
      <c r="K66" s="418"/>
      <c r="L66" s="74"/>
      <c r="M66" s="77"/>
      <c r="N66" s="74"/>
      <c r="O66" s="74"/>
      <c r="P66" s="74"/>
      <c r="Q66" s="74"/>
      <c r="R66" s="74"/>
      <c r="S66" s="74">
        <v>1</v>
      </c>
      <c r="U66" s="457"/>
      <c r="V66" s="76"/>
    </row>
    <row r="67" spans="1:27" ht="20.100000000000001" customHeight="1">
      <c r="A67" s="79"/>
      <c r="B67" s="428" t="s">
        <v>21</v>
      </c>
      <c r="C67" s="428"/>
      <c r="D67" s="428"/>
      <c r="E67" s="213">
        <f>E12+E13+E14+E15+E16+E17+E18+E22+E26+E30+E33+E34+E39+E44+E49+E53+E57+E62+E66+E45+E46+E47+E48</f>
        <v>59</v>
      </c>
      <c r="F67" s="86"/>
      <c r="G67" s="211"/>
      <c r="H67" s="80">
        <f>SUM(H8:H66)</f>
        <v>2945.3146666666667</v>
      </c>
      <c r="I67" s="81">
        <f>SUM(I8:I66)</f>
        <v>9</v>
      </c>
      <c r="J67" s="81"/>
      <c r="K67" s="81"/>
      <c r="L67" s="81">
        <f t="shared" ref="L67:U67" si="0">SUM(L8:L66)</f>
        <v>1</v>
      </c>
      <c r="M67" s="81">
        <f t="shared" si="0"/>
        <v>2</v>
      </c>
      <c r="N67" s="81">
        <f t="shared" si="0"/>
        <v>2</v>
      </c>
      <c r="O67" s="81">
        <f t="shared" si="0"/>
        <v>1</v>
      </c>
      <c r="P67" s="81">
        <f t="shared" si="0"/>
        <v>8</v>
      </c>
      <c r="Q67" s="81">
        <f t="shared" si="0"/>
        <v>1</v>
      </c>
      <c r="R67" s="81">
        <f t="shared" si="0"/>
        <v>1</v>
      </c>
      <c r="S67" s="81">
        <f>SUM(S8:S66)</f>
        <v>13</v>
      </c>
      <c r="T67" s="81">
        <f>SUM(T8:T66)</f>
        <v>21</v>
      </c>
      <c r="U67" s="81">
        <f t="shared" si="0"/>
        <v>1472.99</v>
      </c>
      <c r="V67" s="73"/>
      <c r="AA67">
        <f>107-34</f>
        <v>73</v>
      </c>
    </row>
    <row r="68" spans="1:27" ht="57.75" customHeight="1">
      <c r="A68" s="429" t="s">
        <v>882</v>
      </c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429"/>
    </row>
    <row r="69" spans="1:27" ht="37.5">
      <c r="A69" s="209" t="s">
        <v>0</v>
      </c>
      <c r="B69" s="216" t="s">
        <v>1</v>
      </c>
      <c r="C69" s="209" t="s">
        <v>2</v>
      </c>
      <c r="D69" s="426" t="s">
        <v>3</v>
      </c>
      <c r="E69" s="427"/>
      <c r="F69" s="209" t="s">
        <v>4</v>
      </c>
      <c r="G69" s="82"/>
      <c r="H69" s="83"/>
      <c r="I69" s="105"/>
      <c r="J69" s="84"/>
      <c r="K69" s="84"/>
      <c r="L69" s="83"/>
      <c r="M69" s="83"/>
      <c r="N69" s="83"/>
      <c r="O69" s="83"/>
      <c r="P69" s="83"/>
      <c r="Q69" s="83"/>
      <c r="R69" s="83"/>
      <c r="S69" s="83"/>
      <c r="T69" s="83"/>
      <c r="U69" s="105"/>
      <c r="V69" s="83"/>
    </row>
    <row r="70" spans="1:27" ht="37.5">
      <c r="A70" s="72">
        <v>1</v>
      </c>
      <c r="B70" s="218" t="s">
        <v>66</v>
      </c>
      <c r="C70" s="79" t="s">
        <v>74</v>
      </c>
      <c r="D70" s="426" t="s">
        <v>860</v>
      </c>
      <c r="E70" s="427"/>
      <c r="F70" s="209" t="s">
        <v>861</v>
      </c>
      <c r="G70" s="82"/>
      <c r="H70" s="83"/>
      <c r="I70" s="105"/>
      <c r="J70" s="84"/>
      <c r="K70" s="84"/>
      <c r="L70" s="83"/>
      <c r="M70" s="83"/>
      <c r="N70" s="83"/>
      <c r="O70" s="83"/>
      <c r="P70" s="83"/>
      <c r="Q70" s="83"/>
      <c r="R70" s="83"/>
      <c r="S70" s="83"/>
      <c r="T70" s="83"/>
      <c r="U70" s="105"/>
      <c r="V70" s="83"/>
    </row>
    <row r="71" spans="1:27" ht="37.5">
      <c r="A71" s="72">
        <v>2</v>
      </c>
      <c r="B71" s="218" t="s">
        <v>67</v>
      </c>
      <c r="C71" s="79" t="s">
        <v>74</v>
      </c>
      <c r="D71" s="426" t="s">
        <v>61</v>
      </c>
      <c r="E71" s="427"/>
      <c r="F71" s="209" t="s">
        <v>841</v>
      </c>
      <c r="G71" s="82"/>
      <c r="H71" s="83"/>
      <c r="I71" s="105"/>
      <c r="J71" s="84"/>
      <c r="K71" s="84"/>
      <c r="L71" s="83"/>
      <c r="M71" s="83"/>
      <c r="N71" s="83"/>
      <c r="O71" s="83"/>
      <c r="P71" s="83"/>
      <c r="Q71" s="83"/>
      <c r="R71" s="83"/>
      <c r="S71" s="83"/>
      <c r="T71" s="83"/>
      <c r="U71" s="105"/>
      <c r="V71" s="83"/>
    </row>
    <row r="72" spans="1:27" ht="37.5">
      <c r="A72" s="72">
        <v>3</v>
      </c>
      <c r="B72" s="218" t="s">
        <v>69</v>
      </c>
      <c r="C72" s="79" t="s">
        <v>74</v>
      </c>
      <c r="D72" s="426" t="s">
        <v>64</v>
      </c>
      <c r="E72" s="427"/>
      <c r="F72" s="209" t="s">
        <v>862</v>
      </c>
      <c r="G72" s="82"/>
      <c r="H72" s="83"/>
      <c r="I72" s="105"/>
      <c r="J72" s="84"/>
      <c r="K72" s="84"/>
      <c r="L72" s="83"/>
      <c r="M72" s="83"/>
      <c r="N72" s="83"/>
      <c r="O72" s="83"/>
      <c r="P72" s="83"/>
      <c r="Q72" s="83"/>
      <c r="R72" s="83"/>
      <c r="S72" s="83"/>
      <c r="T72" s="83"/>
      <c r="U72" s="105"/>
      <c r="V72" s="83"/>
    </row>
    <row r="73" spans="1:27" ht="37.5">
      <c r="A73" s="72">
        <v>4</v>
      </c>
      <c r="B73" s="218" t="s">
        <v>69</v>
      </c>
      <c r="C73" s="79" t="s">
        <v>74</v>
      </c>
      <c r="D73" s="426" t="s">
        <v>863</v>
      </c>
      <c r="E73" s="427"/>
      <c r="F73" s="209" t="s">
        <v>864</v>
      </c>
      <c r="G73" s="82"/>
      <c r="H73" s="83"/>
      <c r="I73" s="105"/>
      <c r="J73" s="84"/>
      <c r="K73" s="84"/>
      <c r="L73" s="83"/>
      <c r="M73" s="83"/>
      <c r="N73" s="83"/>
      <c r="O73" s="83"/>
      <c r="P73" s="83"/>
      <c r="Q73" s="83"/>
      <c r="R73" s="83"/>
      <c r="S73" s="83"/>
      <c r="T73" s="83"/>
      <c r="U73" s="105"/>
      <c r="V73" s="83"/>
    </row>
    <row r="74" spans="1:27" ht="37.5">
      <c r="A74" s="72">
        <v>5</v>
      </c>
      <c r="B74" s="218" t="s">
        <v>77</v>
      </c>
      <c r="C74" s="79" t="s">
        <v>75</v>
      </c>
      <c r="D74" s="426" t="s">
        <v>86</v>
      </c>
      <c r="E74" s="427"/>
      <c r="F74" s="209" t="s">
        <v>865</v>
      </c>
      <c r="G74" s="82"/>
      <c r="H74" s="83"/>
      <c r="I74" s="105"/>
      <c r="J74" s="84"/>
      <c r="K74" s="84"/>
      <c r="L74" s="83"/>
      <c r="M74" s="83"/>
      <c r="N74" s="83"/>
      <c r="O74" s="83"/>
      <c r="P74" s="83"/>
      <c r="Q74" s="83"/>
      <c r="R74" s="83"/>
      <c r="S74" s="83"/>
      <c r="T74" s="83"/>
      <c r="U74" s="105"/>
      <c r="V74" s="83"/>
    </row>
    <row r="75" spans="1:27" ht="56.25">
      <c r="A75" s="72">
        <v>6</v>
      </c>
      <c r="B75" s="218" t="s">
        <v>117</v>
      </c>
      <c r="C75" s="79" t="s">
        <v>108</v>
      </c>
      <c r="D75" s="426" t="s">
        <v>122</v>
      </c>
      <c r="E75" s="427"/>
      <c r="F75" s="209" t="s">
        <v>866</v>
      </c>
      <c r="G75" s="82"/>
      <c r="H75" s="83"/>
      <c r="I75" s="105"/>
      <c r="J75" s="84"/>
      <c r="K75" s="84"/>
      <c r="L75" s="83"/>
      <c r="M75" s="83"/>
      <c r="N75" s="83"/>
      <c r="O75" s="83"/>
      <c r="P75" s="83"/>
      <c r="Q75" s="83"/>
      <c r="R75" s="83"/>
      <c r="S75" s="83"/>
      <c r="T75" s="83"/>
      <c r="U75" s="105"/>
      <c r="V75" s="83"/>
    </row>
  </sheetData>
  <mergeCells count="130">
    <mergeCell ref="D72:E72"/>
    <mergeCell ref="D73:E73"/>
    <mergeCell ref="D74:E74"/>
    <mergeCell ref="D75:E75"/>
    <mergeCell ref="B67:D67"/>
    <mergeCell ref="A68:V68"/>
    <mergeCell ref="D69:E69"/>
    <mergeCell ref="D70:E70"/>
    <mergeCell ref="K63:K66"/>
    <mergeCell ref="U63:U66"/>
    <mergeCell ref="A63:A66"/>
    <mergeCell ref="B63:B66"/>
    <mergeCell ref="C63:C66"/>
    <mergeCell ref="G63:G66"/>
    <mergeCell ref="H63:H66"/>
    <mergeCell ref="J63:J66"/>
    <mergeCell ref="D71:E71"/>
    <mergeCell ref="K54:K57"/>
    <mergeCell ref="U54:U57"/>
    <mergeCell ref="A58:A62"/>
    <mergeCell ref="B58:B62"/>
    <mergeCell ref="C58:C62"/>
    <mergeCell ref="G58:G62"/>
    <mergeCell ref="H58:H62"/>
    <mergeCell ref="J58:J62"/>
    <mergeCell ref="K58:K62"/>
    <mergeCell ref="U58:U62"/>
    <mergeCell ref="A54:A57"/>
    <mergeCell ref="B54:B57"/>
    <mergeCell ref="C54:C57"/>
    <mergeCell ref="G54:G57"/>
    <mergeCell ref="H54:H57"/>
    <mergeCell ref="J54:J57"/>
    <mergeCell ref="K45:K49"/>
    <mergeCell ref="A50:A53"/>
    <mergeCell ref="B50:B53"/>
    <mergeCell ref="C50:C53"/>
    <mergeCell ref="G50:G53"/>
    <mergeCell ref="H50:H53"/>
    <mergeCell ref="J50:J53"/>
    <mergeCell ref="K50:K53"/>
    <mergeCell ref="U50:U53"/>
    <mergeCell ref="C45:C49"/>
    <mergeCell ref="H45:H49"/>
    <mergeCell ref="J45:J49"/>
    <mergeCell ref="K35:K39"/>
    <mergeCell ref="U35:U39"/>
    <mergeCell ref="A40:A44"/>
    <mergeCell ref="B40:B44"/>
    <mergeCell ref="C40:C44"/>
    <mergeCell ref="G40:G44"/>
    <mergeCell ref="H40:H44"/>
    <mergeCell ref="J40:J44"/>
    <mergeCell ref="K40:K44"/>
    <mergeCell ref="U40:U44"/>
    <mergeCell ref="A35:A39"/>
    <mergeCell ref="B35:B39"/>
    <mergeCell ref="C35:C39"/>
    <mergeCell ref="G35:G39"/>
    <mergeCell ref="H35:H39"/>
    <mergeCell ref="J35:J39"/>
    <mergeCell ref="K27:K30"/>
    <mergeCell ref="U27:U30"/>
    <mergeCell ref="A31:A33"/>
    <mergeCell ref="B31:B33"/>
    <mergeCell ref="C31:C33"/>
    <mergeCell ref="G31:G33"/>
    <mergeCell ref="H31:H33"/>
    <mergeCell ref="J31:J33"/>
    <mergeCell ref="K31:K33"/>
    <mergeCell ref="U31:U33"/>
    <mergeCell ref="A27:A30"/>
    <mergeCell ref="B27:B30"/>
    <mergeCell ref="C27:C30"/>
    <mergeCell ref="G27:G30"/>
    <mergeCell ref="H27:H30"/>
    <mergeCell ref="J27:J30"/>
    <mergeCell ref="K19:K22"/>
    <mergeCell ref="U19:U22"/>
    <mergeCell ref="A23:A26"/>
    <mergeCell ref="B23:B26"/>
    <mergeCell ref="C23:C26"/>
    <mergeCell ref="G23:G26"/>
    <mergeCell ref="H23:H26"/>
    <mergeCell ref="J23:J26"/>
    <mergeCell ref="K23:K26"/>
    <mergeCell ref="U23:U26"/>
    <mergeCell ref="A19:A22"/>
    <mergeCell ref="B19:B22"/>
    <mergeCell ref="C19:C22"/>
    <mergeCell ref="G19:G22"/>
    <mergeCell ref="H19:H22"/>
    <mergeCell ref="J19:J22"/>
    <mergeCell ref="I5:T5"/>
    <mergeCell ref="K8:K12"/>
    <mergeCell ref="U8:U12"/>
    <mergeCell ref="C13:C18"/>
    <mergeCell ref="J13:J18"/>
    <mergeCell ref="K13:K18"/>
    <mergeCell ref="A8:A12"/>
    <mergeCell ref="B8:B12"/>
    <mergeCell ref="C8:C12"/>
    <mergeCell ref="G8:G12"/>
    <mergeCell ref="H8:H12"/>
    <mergeCell ref="J8:J12"/>
    <mergeCell ref="U5:U7"/>
    <mergeCell ref="V5:V7"/>
    <mergeCell ref="I6:I7"/>
    <mergeCell ref="J6:J7"/>
    <mergeCell ref="K6:K7"/>
    <mergeCell ref="L6:L7"/>
    <mergeCell ref="A1:V1"/>
    <mergeCell ref="A2:V2"/>
    <mergeCell ref="A3:U3"/>
    <mergeCell ref="A4:N4"/>
    <mergeCell ref="O4:V4"/>
    <mergeCell ref="A5:A7"/>
    <mergeCell ref="B5:B7"/>
    <mergeCell ref="C5:C7"/>
    <mergeCell ref="D5:D7"/>
    <mergeCell ref="E5:E7"/>
    <mergeCell ref="M6:M7"/>
    <mergeCell ref="N6:N7"/>
    <mergeCell ref="O6:P6"/>
    <mergeCell ref="Q6:R6"/>
    <mergeCell ref="S6:S7"/>
    <mergeCell ref="T6:T7"/>
    <mergeCell ref="F5:F7"/>
    <mergeCell ref="G5:G7"/>
    <mergeCell ref="H5:H7"/>
  </mergeCells>
  <pageMargins left="0.28000000000000003" right="0.118110236220472" top="0.118110236220472" bottom="0.15748031496063" header="0.118110236220472" footer="0.118110236220472"/>
  <pageSetup paperSize="9" scale="64" orientation="landscape" r:id="rId1"/>
  <headerFooter differentOddEven="1" scaleWithDoc="0" alignWithMargins="0">
    <firstFooter>&amp;C3</firstFooter>
  </headerFooter>
  <rowBreaks count="2" manualBreakCount="2">
    <brk id="30" max="21" man="1"/>
    <brk id="57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A64"/>
  <sheetViews>
    <sheetView view="pageBreakPreview" zoomScale="70" zoomScaleNormal="53" zoomScaleSheetLayoutView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R9" sqref="R9"/>
    </sheetView>
  </sheetViews>
  <sheetFormatPr defaultRowHeight="15"/>
  <cols>
    <col min="1" max="1" width="7" customWidth="1"/>
    <col min="2" max="2" width="13.42578125" style="71" customWidth="1"/>
    <col min="3" max="3" width="13.28515625" customWidth="1"/>
    <col min="4" max="4" width="14.140625" customWidth="1"/>
    <col min="5" max="5" width="4.140625" style="154" customWidth="1"/>
    <col min="6" max="6" width="28.42578125" style="70" customWidth="1"/>
    <col min="7" max="7" width="25.5703125" style="71" customWidth="1"/>
    <col min="8" max="8" width="10.5703125" customWidth="1"/>
    <col min="9" max="9" width="3.85546875" style="196" hidden="1" customWidth="1"/>
    <col min="10" max="10" width="12.85546875" style="65" customWidth="1"/>
    <col min="11" max="11" width="12.28515625" style="65" customWidth="1"/>
    <col min="12" max="20" width="4.7109375" customWidth="1"/>
    <col min="21" max="21" width="10.140625" style="99" customWidth="1"/>
    <col min="22" max="22" width="17.28515625" customWidth="1"/>
  </cols>
  <sheetData>
    <row r="1" spans="1:22" ht="35.25" customHeight="1">
      <c r="A1" s="401" t="s">
        <v>19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3"/>
    </row>
    <row r="2" spans="1:22" ht="18.75">
      <c r="A2" s="404" t="s">
        <v>961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</row>
    <row r="3" spans="1:22" ht="18.75">
      <c r="A3" s="405" t="s">
        <v>1033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7"/>
      <c r="V3" s="168" t="str">
        <f>Summary!V3</f>
        <v>Date:-31.03.2015</v>
      </c>
    </row>
    <row r="4" spans="1:22" ht="45" customHeight="1">
      <c r="A4" s="408" t="s">
        <v>1149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 t="s">
        <v>36</v>
      </c>
      <c r="P4" s="408"/>
      <c r="Q4" s="408"/>
      <c r="R4" s="408"/>
      <c r="S4" s="408"/>
      <c r="T4" s="408"/>
      <c r="U4" s="408"/>
      <c r="V4" s="408"/>
    </row>
    <row r="5" spans="1:22" ht="21" customHeight="1">
      <c r="A5" s="431" t="s">
        <v>0</v>
      </c>
      <c r="B5" s="433" t="s">
        <v>1</v>
      </c>
      <c r="C5" s="431" t="s">
        <v>2</v>
      </c>
      <c r="D5" s="431" t="s">
        <v>3</v>
      </c>
      <c r="E5" s="431" t="s">
        <v>0</v>
      </c>
      <c r="F5" s="433" t="s">
        <v>4</v>
      </c>
      <c r="G5" s="434" t="s">
        <v>5</v>
      </c>
      <c r="H5" s="431" t="s">
        <v>937</v>
      </c>
      <c r="I5" s="432" t="s">
        <v>16</v>
      </c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1" t="s">
        <v>940</v>
      </c>
      <c r="V5" s="430" t="s">
        <v>14</v>
      </c>
    </row>
    <row r="6" spans="1:22" ht="33.75" customHeight="1">
      <c r="A6" s="431"/>
      <c r="B6" s="433"/>
      <c r="C6" s="431"/>
      <c r="D6" s="431"/>
      <c r="E6" s="431"/>
      <c r="F6" s="433"/>
      <c r="G6" s="435"/>
      <c r="H6" s="431"/>
      <c r="I6" s="431" t="s">
        <v>7</v>
      </c>
      <c r="J6" s="431" t="s">
        <v>895</v>
      </c>
      <c r="K6" s="431" t="s">
        <v>896</v>
      </c>
      <c r="L6" s="432" t="s">
        <v>15</v>
      </c>
      <c r="M6" s="431" t="s">
        <v>10</v>
      </c>
      <c r="N6" s="431" t="s">
        <v>9</v>
      </c>
      <c r="O6" s="431" t="s">
        <v>30</v>
      </c>
      <c r="P6" s="431"/>
      <c r="Q6" s="431" t="s">
        <v>18</v>
      </c>
      <c r="R6" s="431"/>
      <c r="S6" s="431" t="s">
        <v>13</v>
      </c>
      <c r="T6" s="431" t="s">
        <v>8</v>
      </c>
      <c r="U6" s="431"/>
      <c r="V6" s="430"/>
    </row>
    <row r="7" spans="1:22" ht="63.75" customHeight="1">
      <c r="A7" s="431"/>
      <c r="B7" s="433"/>
      <c r="C7" s="431"/>
      <c r="D7" s="431"/>
      <c r="E7" s="431"/>
      <c r="F7" s="433"/>
      <c r="G7" s="436"/>
      <c r="H7" s="431"/>
      <c r="I7" s="431"/>
      <c r="J7" s="431"/>
      <c r="K7" s="431"/>
      <c r="L7" s="432"/>
      <c r="M7" s="431"/>
      <c r="N7" s="431"/>
      <c r="O7" s="288" t="s">
        <v>11</v>
      </c>
      <c r="P7" s="288" t="s">
        <v>12</v>
      </c>
      <c r="Q7" s="288" t="s">
        <v>11</v>
      </c>
      <c r="R7" s="288" t="s">
        <v>12</v>
      </c>
      <c r="S7" s="431"/>
      <c r="T7" s="431"/>
      <c r="U7" s="431"/>
      <c r="V7" s="430"/>
    </row>
    <row r="8" spans="1:22" ht="48.75" customHeight="1">
      <c r="A8" s="419">
        <v>1</v>
      </c>
      <c r="B8" s="420" t="s">
        <v>91</v>
      </c>
      <c r="C8" s="437" t="s">
        <v>92</v>
      </c>
      <c r="D8" s="287" t="s">
        <v>92</v>
      </c>
      <c r="E8" s="262">
        <v>1</v>
      </c>
      <c r="F8" s="282" t="s">
        <v>473</v>
      </c>
      <c r="G8" s="420" t="s">
        <v>833</v>
      </c>
      <c r="H8" s="425">
        <v>198.08</v>
      </c>
      <c r="I8" s="261"/>
      <c r="J8" s="414"/>
      <c r="K8" s="414"/>
      <c r="L8" s="225"/>
      <c r="M8" s="225"/>
      <c r="N8" s="225"/>
      <c r="O8" s="225"/>
      <c r="P8" s="225">
        <v>1</v>
      </c>
      <c r="Q8" s="227"/>
      <c r="R8" s="227"/>
      <c r="S8" s="227"/>
      <c r="T8" s="227"/>
      <c r="U8" s="578">
        <v>11.66</v>
      </c>
      <c r="V8" s="76" t="s">
        <v>1193</v>
      </c>
    </row>
    <row r="9" spans="1:22" ht="35.1" customHeight="1">
      <c r="A9" s="419"/>
      <c r="B9" s="420"/>
      <c r="C9" s="437"/>
      <c r="D9" s="287" t="s">
        <v>92</v>
      </c>
      <c r="E9" s="262">
        <v>2</v>
      </c>
      <c r="F9" s="282" t="s">
        <v>474</v>
      </c>
      <c r="G9" s="420"/>
      <c r="H9" s="425"/>
      <c r="I9" s="261">
        <v>1</v>
      </c>
      <c r="J9" s="414"/>
      <c r="K9" s="414"/>
      <c r="L9" s="226"/>
      <c r="M9" s="228"/>
      <c r="N9" s="226"/>
      <c r="O9" s="227"/>
      <c r="P9" s="227"/>
      <c r="Q9" s="227"/>
      <c r="R9" s="227"/>
      <c r="S9" s="227"/>
      <c r="T9" s="227"/>
      <c r="U9" s="579"/>
      <c r="V9" s="76"/>
    </row>
    <row r="10" spans="1:22" ht="35.1" customHeight="1">
      <c r="A10" s="419"/>
      <c r="B10" s="420"/>
      <c r="C10" s="437"/>
      <c r="D10" s="287" t="s">
        <v>94</v>
      </c>
      <c r="E10" s="262">
        <v>3</v>
      </c>
      <c r="F10" s="282" t="s">
        <v>475</v>
      </c>
      <c r="G10" s="420"/>
      <c r="H10" s="425"/>
      <c r="I10" s="261"/>
      <c r="J10" s="414"/>
      <c r="K10" s="414"/>
      <c r="L10" s="225"/>
      <c r="M10" s="223">
        <v>1</v>
      </c>
      <c r="N10" s="227"/>
      <c r="O10" s="227"/>
      <c r="P10" s="227"/>
      <c r="Q10" s="227"/>
      <c r="R10" s="227"/>
      <c r="S10" s="227"/>
      <c r="T10" s="227"/>
      <c r="U10" s="579"/>
      <c r="V10" s="76"/>
    </row>
    <row r="11" spans="1:22" ht="44.25" customHeight="1">
      <c r="A11" s="419"/>
      <c r="B11" s="420"/>
      <c r="C11" s="437"/>
      <c r="D11" s="287" t="s">
        <v>94</v>
      </c>
      <c r="E11" s="262">
        <v>4</v>
      </c>
      <c r="F11" s="282" t="s">
        <v>476</v>
      </c>
      <c r="G11" s="420"/>
      <c r="H11" s="425"/>
      <c r="I11" s="261">
        <v>1</v>
      </c>
      <c r="J11" s="414"/>
      <c r="K11" s="414"/>
      <c r="L11" s="227"/>
      <c r="M11" s="229"/>
      <c r="N11" s="227"/>
      <c r="O11" s="227"/>
      <c r="P11" s="227"/>
      <c r="Q11" s="227"/>
      <c r="R11" s="227"/>
      <c r="S11" s="227"/>
      <c r="T11" s="227"/>
      <c r="U11" s="580"/>
      <c r="V11" s="76"/>
    </row>
    <row r="12" spans="1:22" ht="35.1" customHeight="1">
      <c r="A12" s="262">
        <v>2</v>
      </c>
      <c r="B12" s="278" t="s">
        <v>1003</v>
      </c>
      <c r="C12" s="437" t="s">
        <v>92</v>
      </c>
      <c r="D12" s="287" t="s">
        <v>95</v>
      </c>
      <c r="E12" s="262">
        <v>1</v>
      </c>
      <c r="F12" s="282" t="s">
        <v>477</v>
      </c>
      <c r="G12" s="287" t="s">
        <v>1007</v>
      </c>
      <c r="H12" s="265">
        <v>53.45</v>
      </c>
      <c r="I12" s="261">
        <v>1</v>
      </c>
      <c r="J12" s="414"/>
      <c r="K12" s="414"/>
      <c r="L12" s="227"/>
      <c r="M12" s="229"/>
      <c r="N12" s="227"/>
      <c r="O12" s="227"/>
      <c r="P12" s="227"/>
      <c r="Q12" s="227"/>
      <c r="R12" s="227"/>
      <c r="S12" s="227"/>
      <c r="T12" s="227"/>
      <c r="U12" s="581"/>
      <c r="V12" s="76"/>
    </row>
    <row r="13" spans="1:22" ht="35.1" customHeight="1">
      <c r="A13" s="262">
        <v>3</v>
      </c>
      <c r="B13" s="278" t="s">
        <v>1004</v>
      </c>
      <c r="C13" s="437"/>
      <c r="D13" s="287" t="s">
        <v>95</v>
      </c>
      <c r="E13" s="262">
        <v>1</v>
      </c>
      <c r="F13" s="282" t="s">
        <v>478</v>
      </c>
      <c r="G13" s="287" t="s">
        <v>1008</v>
      </c>
      <c r="H13" s="265">
        <v>53.49</v>
      </c>
      <c r="I13" s="261"/>
      <c r="J13" s="414"/>
      <c r="K13" s="414"/>
      <c r="L13" s="225"/>
      <c r="M13" s="225"/>
      <c r="N13" s="225"/>
      <c r="O13" s="225"/>
      <c r="P13" s="225"/>
      <c r="Q13" s="225"/>
      <c r="R13" s="223">
        <v>1</v>
      </c>
      <c r="S13" s="227"/>
      <c r="T13" s="227"/>
      <c r="U13" s="581">
        <v>19.23</v>
      </c>
      <c r="V13" s="76"/>
    </row>
    <row r="14" spans="1:22" ht="43.5" customHeight="1">
      <c r="A14" s="262">
        <v>4</v>
      </c>
      <c r="B14" s="278" t="s">
        <v>1005</v>
      </c>
      <c r="C14" s="437"/>
      <c r="D14" s="287" t="s">
        <v>95</v>
      </c>
      <c r="E14" s="262">
        <v>1</v>
      </c>
      <c r="F14" s="282" t="s">
        <v>479</v>
      </c>
      <c r="G14" s="287" t="s">
        <v>1009</v>
      </c>
      <c r="H14" s="265">
        <v>53.52</v>
      </c>
      <c r="I14" s="261">
        <v>1</v>
      </c>
      <c r="J14" s="414"/>
      <c r="K14" s="414"/>
      <c r="L14" s="227"/>
      <c r="M14" s="229"/>
      <c r="N14" s="227"/>
      <c r="O14" s="227"/>
      <c r="P14" s="227"/>
      <c r="Q14" s="227"/>
      <c r="R14" s="227"/>
      <c r="S14" s="227"/>
      <c r="T14" s="227"/>
      <c r="U14" s="581"/>
      <c r="V14" s="76"/>
    </row>
    <row r="15" spans="1:22" ht="47.25" customHeight="1">
      <c r="A15" s="262">
        <v>5</v>
      </c>
      <c r="B15" s="278" t="s">
        <v>1006</v>
      </c>
      <c r="C15" s="437"/>
      <c r="D15" s="287" t="s">
        <v>95</v>
      </c>
      <c r="E15" s="262">
        <v>1</v>
      </c>
      <c r="F15" s="282" t="s">
        <v>480</v>
      </c>
      <c r="G15" s="287" t="s">
        <v>1008</v>
      </c>
      <c r="H15" s="265">
        <v>53.52</v>
      </c>
      <c r="I15" s="261"/>
      <c r="J15" s="414"/>
      <c r="K15" s="414"/>
      <c r="L15" s="225"/>
      <c r="M15" s="225"/>
      <c r="N15" s="225"/>
      <c r="O15" s="225"/>
      <c r="P15" s="225"/>
      <c r="Q15" s="225"/>
      <c r="R15" s="223">
        <v>1</v>
      </c>
      <c r="S15" s="227"/>
      <c r="T15" s="227"/>
      <c r="U15" s="581">
        <v>24.66</v>
      </c>
      <c r="V15" s="76"/>
    </row>
    <row r="16" spans="1:22" ht="45.75" customHeight="1">
      <c r="A16" s="262">
        <v>6</v>
      </c>
      <c r="B16" s="278" t="s">
        <v>1035</v>
      </c>
      <c r="C16" s="437"/>
      <c r="D16" s="287" t="s">
        <v>95</v>
      </c>
      <c r="E16" s="262">
        <v>1</v>
      </c>
      <c r="F16" s="282" t="s">
        <v>481</v>
      </c>
      <c r="G16" s="287" t="s">
        <v>1010</v>
      </c>
      <c r="H16" s="265">
        <v>53.52</v>
      </c>
      <c r="I16" s="261"/>
      <c r="J16" s="414"/>
      <c r="K16" s="414"/>
      <c r="L16" s="225"/>
      <c r="M16" s="225"/>
      <c r="N16" s="225"/>
      <c r="O16" s="225"/>
      <c r="P16" s="225"/>
      <c r="Q16" s="223">
        <v>1</v>
      </c>
      <c r="R16" s="227"/>
      <c r="S16" s="227"/>
      <c r="T16" s="227"/>
      <c r="U16" s="581">
        <v>19.03</v>
      </c>
      <c r="V16" s="76"/>
    </row>
    <row r="17" spans="1:22" ht="40.5" customHeight="1">
      <c r="A17" s="262">
        <v>7</v>
      </c>
      <c r="B17" s="278" t="s">
        <v>1011</v>
      </c>
      <c r="C17" s="437" t="s">
        <v>92</v>
      </c>
      <c r="D17" s="287" t="s">
        <v>96</v>
      </c>
      <c r="E17" s="262">
        <v>1</v>
      </c>
      <c r="F17" s="282" t="s">
        <v>482</v>
      </c>
      <c r="G17" s="287" t="s">
        <v>1015</v>
      </c>
      <c r="H17" s="265">
        <v>53.99</v>
      </c>
      <c r="I17" s="261"/>
      <c r="J17" s="414"/>
      <c r="K17" s="414"/>
      <c r="L17" s="225"/>
      <c r="M17" s="223">
        <v>1</v>
      </c>
      <c r="N17" s="227"/>
      <c r="O17" s="227"/>
      <c r="P17" s="227"/>
      <c r="Q17" s="227"/>
      <c r="R17" s="227"/>
      <c r="S17" s="227"/>
      <c r="T17" s="227"/>
      <c r="U17" s="581"/>
      <c r="V17" s="76"/>
    </row>
    <row r="18" spans="1:22" ht="35.1" customHeight="1">
      <c r="A18" s="262">
        <v>8</v>
      </c>
      <c r="B18" s="278" t="s">
        <v>1012</v>
      </c>
      <c r="C18" s="437"/>
      <c r="D18" s="287" t="s">
        <v>97</v>
      </c>
      <c r="E18" s="262">
        <v>1</v>
      </c>
      <c r="F18" s="282" t="s">
        <v>483</v>
      </c>
      <c r="G18" s="287" t="s">
        <v>1016</v>
      </c>
      <c r="H18" s="265">
        <v>53.37</v>
      </c>
      <c r="I18" s="261"/>
      <c r="J18" s="414"/>
      <c r="K18" s="414"/>
      <c r="L18" s="230"/>
      <c r="M18" s="230"/>
      <c r="N18" s="230"/>
      <c r="O18" s="230"/>
      <c r="P18" s="230">
        <v>1</v>
      </c>
      <c r="Q18" s="227"/>
      <c r="R18" s="227"/>
      <c r="S18" s="227"/>
      <c r="T18" s="227"/>
      <c r="U18" s="582">
        <v>18.37</v>
      </c>
      <c r="V18" s="76"/>
    </row>
    <row r="19" spans="1:22" ht="42.75" customHeight="1">
      <c r="A19" s="262">
        <v>9</v>
      </c>
      <c r="B19" s="278" t="s">
        <v>1013</v>
      </c>
      <c r="C19" s="437"/>
      <c r="D19" s="287" t="s">
        <v>97</v>
      </c>
      <c r="E19" s="262">
        <v>1</v>
      </c>
      <c r="F19" s="282" t="s">
        <v>484</v>
      </c>
      <c r="G19" s="287" t="s">
        <v>1015</v>
      </c>
      <c r="H19" s="265">
        <v>53.2</v>
      </c>
      <c r="I19" s="261"/>
      <c r="J19" s="414"/>
      <c r="K19" s="414"/>
      <c r="L19" s="230"/>
      <c r="M19" s="230">
        <v>1</v>
      </c>
      <c r="N19" s="227"/>
      <c r="O19" s="227"/>
      <c r="P19" s="227"/>
      <c r="Q19" s="227"/>
      <c r="R19" s="227"/>
      <c r="S19" s="227"/>
      <c r="T19" s="227"/>
      <c r="U19" s="583">
        <v>4.76</v>
      </c>
      <c r="V19" s="76"/>
    </row>
    <row r="20" spans="1:22" ht="47.25" customHeight="1">
      <c r="A20" s="262">
        <v>10</v>
      </c>
      <c r="B20" s="278" t="s">
        <v>1014</v>
      </c>
      <c r="C20" s="437"/>
      <c r="D20" s="287" t="s">
        <v>97</v>
      </c>
      <c r="E20" s="262">
        <v>1</v>
      </c>
      <c r="F20" s="282" t="s">
        <v>485</v>
      </c>
      <c r="G20" s="287" t="s">
        <v>1017</v>
      </c>
      <c r="H20" s="265">
        <v>53.2</v>
      </c>
      <c r="I20" s="261"/>
      <c r="J20" s="414"/>
      <c r="K20" s="414"/>
      <c r="L20" s="230"/>
      <c r="M20" s="230"/>
      <c r="N20" s="230"/>
      <c r="O20" s="230"/>
      <c r="P20" s="230">
        <v>1</v>
      </c>
      <c r="Q20" s="227"/>
      <c r="R20" s="227"/>
      <c r="S20" s="227"/>
      <c r="T20" s="227"/>
      <c r="U20" s="582">
        <v>19.53</v>
      </c>
      <c r="V20" s="76"/>
    </row>
    <row r="21" spans="1:22" ht="35.1" customHeight="1">
      <c r="A21" s="419">
        <v>11</v>
      </c>
      <c r="B21" s="420" t="s">
        <v>93</v>
      </c>
      <c r="C21" s="437" t="s">
        <v>92</v>
      </c>
      <c r="D21" s="287" t="s">
        <v>98</v>
      </c>
      <c r="E21" s="262">
        <v>1</v>
      </c>
      <c r="F21" s="282" t="s">
        <v>486</v>
      </c>
      <c r="G21" s="420" t="s">
        <v>789</v>
      </c>
      <c r="H21" s="425">
        <v>150.69999999999999</v>
      </c>
      <c r="I21" s="261">
        <v>1</v>
      </c>
      <c r="J21" s="414"/>
      <c r="K21" s="414"/>
      <c r="L21" s="227"/>
      <c r="M21" s="229"/>
      <c r="N21" s="227"/>
      <c r="O21" s="227"/>
      <c r="P21" s="227"/>
      <c r="Q21" s="227"/>
      <c r="R21" s="227"/>
      <c r="S21" s="227"/>
      <c r="T21" s="227"/>
      <c r="U21" s="578"/>
      <c r="V21" s="76"/>
    </row>
    <row r="22" spans="1:22" ht="42.75" customHeight="1">
      <c r="A22" s="419"/>
      <c r="B22" s="420"/>
      <c r="C22" s="437"/>
      <c r="D22" s="287" t="s">
        <v>98</v>
      </c>
      <c r="E22" s="262">
        <v>2</v>
      </c>
      <c r="F22" s="282" t="s">
        <v>487</v>
      </c>
      <c r="G22" s="420"/>
      <c r="H22" s="425"/>
      <c r="I22" s="261">
        <v>1</v>
      </c>
      <c r="J22" s="414"/>
      <c r="K22" s="414"/>
      <c r="L22" s="227"/>
      <c r="M22" s="229"/>
      <c r="N22" s="227"/>
      <c r="O22" s="227"/>
      <c r="P22" s="227"/>
      <c r="Q22" s="227"/>
      <c r="R22" s="227"/>
      <c r="S22" s="227"/>
      <c r="T22" s="227"/>
      <c r="U22" s="579"/>
      <c r="V22" s="76"/>
    </row>
    <row r="23" spans="1:22" ht="47.25" customHeight="1">
      <c r="A23" s="419"/>
      <c r="B23" s="420"/>
      <c r="C23" s="437"/>
      <c r="D23" s="287" t="s">
        <v>98</v>
      </c>
      <c r="E23" s="262">
        <v>3</v>
      </c>
      <c r="F23" s="282" t="s">
        <v>488</v>
      </c>
      <c r="G23" s="420"/>
      <c r="H23" s="425"/>
      <c r="I23" s="261">
        <v>1</v>
      </c>
      <c r="J23" s="414"/>
      <c r="K23" s="414"/>
      <c r="L23" s="227"/>
      <c r="M23" s="229"/>
      <c r="N23" s="227"/>
      <c r="O23" s="227"/>
      <c r="P23" s="227"/>
      <c r="Q23" s="227"/>
      <c r="R23" s="227"/>
      <c r="S23" s="227"/>
      <c r="T23" s="227"/>
      <c r="U23" s="580"/>
      <c r="V23" s="76"/>
    </row>
    <row r="24" spans="1:22" ht="35.1" customHeight="1">
      <c r="A24" s="262">
        <v>12</v>
      </c>
      <c r="B24" s="278" t="s">
        <v>1018</v>
      </c>
      <c r="C24" s="437" t="s">
        <v>99</v>
      </c>
      <c r="D24" s="287" t="s">
        <v>100</v>
      </c>
      <c r="E24" s="262">
        <v>1</v>
      </c>
      <c r="F24" s="282" t="s">
        <v>101</v>
      </c>
      <c r="G24" s="287" t="s">
        <v>1202</v>
      </c>
      <c r="H24" s="265">
        <v>53.65</v>
      </c>
      <c r="I24" s="261">
        <v>1</v>
      </c>
      <c r="J24" s="414"/>
      <c r="K24" s="414"/>
      <c r="L24" s="227"/>
      <c r="M24" s="229"/>
      <c r="N24" s="227"/>
      <c r="O24" s="227"/>
      <c r="P24" s="227"/>
      <c r="Q24" s="227"/>
      <c r="R24" s="227"/>
      <c r="S24" s="227"/>
      <c r="T24" s="227"/>
      <c r="U24" s="584"/>
      <c r="V24" s="76"/>
    </row>
    <row r="25" spans="1:22" ht="39" customHeight="1">
      <c r="A25" s="262">
        <v>13</v>
      </c>
      <c r="B25" s="278" t="s">
        <v>1019</v>
      </c>
      <c r="C25" s="437"/>
      <c r="D25" s="287" t="s">
        <v>100</v>
      </c>
      <c r="E25" s="262">
        <v>1</v>
      </c>
      <c r="F25" s="282" t="s">
        <v>102</v>
      </c>
      <c r="G25" s="287" t="s">
        <v>1022</v>
      </c>
      <c r="H25" s="265">
        <v>53.65</v>
      </c>
      <c r="I25" s="261"/>
      <c r="J25" s="414"/>
      <c r="K25" s="414"/>
      <c r="L25" s="225"/>
      <c r="M25" s="223"/>
      <c r="N25" s="225"/>
      <c r="O25" s="225"/>
      <c r="P25" s="225"/>
      <c r="Q25" s="225"/>
      <c r="R25" s="225">
        <v>1</v>
      </c>
      <c r="T25" s="227"/>
      <c r="U25" s="582">
        <v>31.09</v>
      </c>
      <c r="V25" s="76"/>
    </row>
    <row r="26" spans="1:22" ht="35.1" customHeight="1">
      <c r="A26" s="262">
        <v>14</v>
      </c>
      <c r="B26" s="278" t="s">
        <v>1020</v>
      </c>
      <c r="C26" s="437"/>
      <c r="D26" s="287" t="s">
        <v>100</v>
      </c>
      <c r="E26" s="262">
        <v>1</v>
      </c>
      <c r="F26" s="282" t="s">
        <v>103</v>
      </c>
      <c r="G26" s="287" t="s">
        <v>1203</v>
      </c>
      <c r="H26" s="265">
        <v>53.65</v>
      </c>
      <c r="I26" s="261">
        <v>1</v>
      </c>
      <c r="J26" s="414"/>
      <c r="K26" s="414"/>
      <c r="L26" s="227"/>
      <c r="M26" s="229"/>
      <c r="N26" s="227"/>
      <c r="O26" s="227"/>
      <c r="P26" s="227"/>
      <c r="Q26" s="227"/>
      <c r="R26" s="227"/>
      <c r="S26" s="227"/>
      <c r="T26" s="227"/>
      <c r="U26" s="581"/>
      <c r="V26" s="76"/>
    </row>
    <row r="27" spans="1:22" ht="35.1" customHeight="1">
      <c r="A27" s="327">
        <v>15</v>
      </c>
      <c r="B27" s="278" t="s">
        <v>1021</v>
      </c>
      <c r="C27" s="437"/>
      <c r="D27" s="287" t="s">
        <v>100</v>
      </c>
      <c r="E27" s="262">
        <v>1</v>
      </c>
      <c r="F27" s="282" t="s">
        <v>104</v>
      </c>
      <c r="G27" s="287" t="s">
        <v>1204</v>
      </c>
      <c r="H27" s="265">
        <v>53.65</v>
      </c>
      <c r="I27" s="261">
        <v>1</v>
      </c>
      <c r="J27" s="414"/>
      <c r="K27" s="414"/>
      <c r="L27" s="227"/>
      <c r="M27" s="229"/>
      <c r="N27" s="227"/>
      <c r="O27" s="227"/>
      <c r="P27" s="227"/>
      <c r="Q27" s="227"/>
      <c r="R27" s="227"/>
      <c r="S27" s="227"/>
      <c r="T27" s="227"/>
      <c r="U27" s="581"/>
      <c r="V27" s="76"/>
    </row>
    <row r="28" spans="1:22" ht="35.1" customHeight="1">
      <c r="A28" s="334">
        <v>16</v>
      </c>
      <c r="B28" s="333" t="s">
        <v>1194</v>
      </c>
      <c r="C28" s="437" t="s">
        <v>99</v>
      </c>
      <c r="D28" s="287" t="s">
        <v>105</v>
      </c>
      <c r="E28" s="262">
        <v>1</v>
      </c>
      <c r="F28" s="282" t="s">
        <v>489</v>
      </c>
      <c r="G28" s="287" t="s">
        <v>1199</v>
      </c>
      <c r="H28" s="425">
        <v>251.29</v>
      </c>
      <c r="I28" s="261"/>
      <c r="J28" s="414"/>
      <c r="K28" s="414"/>
      <c r="L28" s="225"/>
      <c r="M28" s="223">
        <v>1</v>
      </c>
      <c r="N28" s="227"/>
      <c r="O28" s="227"/>
      <c r="P28" s="227"/>
      <c r="Q28" s="227"/>
      <c r="R28" s="227"/>
      <c r="S28" s="227"/>
      <c r="T28" s="227"/>
      <c r="U28" s="581"/>
      <c r="V28" s="76"/>
    </row>
    <row r="29" spans="1:22" ht="35.1" customHeight="1">
      <c r="A29" s="327">
        <v>17</v>
      </c>
      <c r="B29" s="333" t="s">
        <v>1195</v>
      </c>
      <c r="C29" s="437"/>
      <c r="D29" s="287" t="s">
        <v>105</v>
      </c>
      <c r="E29" s="262">
        <v>1</v>
      </c>
      <c r="F29" s="282" t="s">
        <v>490</v>
      </c>
      <c r="G29" s="287" t="s">
        <v>1200</v>
      </c>
      <c r="H29" s="425"/>
      <c r="I29" s="261">
        <v>1</v>
      </c>
      <c r="J29" s="414"/>
      <c r="K29" s="414"/>
      <c r="L29" s="227"/>
      <c r="M29" s="229"/>
      <c r="N29" s="227"/>
      <c r="O29" s="227"/>
      <c r="P29" s="227"/>
      <c r="Q29" s="227"/>
      <c r="R29" s="227"/>
      <c r="S29" s="227"/>
      <c r="T29" s="227"/>
      <c r="U29" s="581"/>
      <c r="V29" s="76"/>
    </row>
    <row r="30" spans="1:22" ht="44.25" customHeight="1">
      <c r="A30" s="334">
        <v>18</v>
      </c>
      <c r="B30" s="333" t="s">
        <v>1196</v>
      </c>
      <c r="C30" s="437"/>
      <c r="D30" s="287" t="s">
        <v>106</v>
      </c>
      <c r="E30" s="262">
        <v>1</v>
      </c>
      <c r="F30" s="282" t="s">
        <v>491</v>
      </c>
      <c r="G30" s="287" t="s">
        <v>886</v>
      </c>
      <c r="H30" s="425"/>
      <c r="I30" s="261"/>
      <c r="J30" s="414"/>
      <c r="K30" s="414"/>
      <c r="L30" s="227"/>
      <c r="M30" s="229"/>
      <c r="N30" s="227"/>
      <c r="O30" s="227"/>
      <c r="P30" s="227"/>
      <c r="Q30" s="227"/>
      <c r="R30" s="227"/>
      <c r="S30" s="227"/>
      <c r="T30" s="227"/>
      <c r="U30" s="581"/>
      <c r="V30" s="76"/>
    </row>
    <row r="31" spans="1:22" ht="35.1" customHeight="1">
      <c r="A31" s="327">
        <v>19</v>
      </c>
      <c r="B31" s="333" t="s">
        <v>1197</v>
      </c>
      <c r="C31" s="437"/>
      <c r="D31" s="287" t="s">
        <v>106</v>
      </c>
      <c r="E31" s="262">
        <v>1</v>
      </c>
      <c r="F31" s="282" t="s">
        <v>492</v>
      </c>
      <c r="G31" s="287" t="s">
        <v>886</v>
      </c>
      <c r="H31" s="425"/>
      <c r="I31" s="261"/>
      <c r="J31" s="414"/>
      <c r="K31" s="414"/>
      <c r="L31" s="227"/>
      <c r="M31" s="229"/>
      <c r="N31" s="227"/>
      <c r="O31" s="227"/>
      <c r="P31" s="227"/>
      <c r="Q31" s="227"/>
      <c r="R31" s="227"/>
      <c r="S31" s="227"/>
      <c r="T31" s="227"/>
      <c r="U31" s="581"/>
      <c r="V31" s="76"/>
    </row>
    <row r="32" spans="1:22" ht="35.1" customHeight="1">
      <c r="A32" s="334">
        <v>20</v>
      </c>
      <c r="B32" s="333" t="s">
        <v>1198</v>
      </c>
      <c r="C32" s="437"/>
      <c r="D32" s="287" t="s">
        <v>107</v>
      </c>
      <c r="E32" s="262">
        <v>1</v>
      </c>
      <c r="F32" s="282" t="s">
        <v>493</v>
      </c>
      <c r="G32" s="287" t="s">
        <v>1201</v>
      </c>
      <c r="H32" s="425"/>
      <c r="I32" s="261">
        <v>1</v>
      </c>
      <c r="J32" s="414"/>
      <c r="K32" s="414"/>
      <c r="L32" s="227"/>
      <c r="M32" s="229"/>
      <c r="N32" s="227"/>
      <c r="O32" s="227"/>
      <c r="P32" s="227"/>
      <c r="Q32" s="227"/>
      <c r="R32" s="227"/>
      <c r="S32" s="227"/>
      <c r="T32" s="227"/>
      <c r="U32" s="581"/>
      <c r="V32" s="76"/>
    </row>
    <row r="33" spans="1:22" ht="48.75" customHeight="1">
      <c r="A33" s="262">
        <v>21</v>
      </c>
      <c r="B33" s="278" t="s">
        <v>1027</v>
      </c>
      <c r="C33" s="437" t="s">
        <v>108</v>
      </c>
      <c r="D33" s="287" t="s">
        <v>109</v>
      </c>
      <c r="E33" s="262">
        <v>1</v>
      </c>
      <c r="F33" s="282" t="s">
        <v>494</v>
      </c>
      <c r="G33" s="287" t="s">
        <v>1023</v>
      </c>
      <c r="H33" s="265">
        <v>52.39</v>
      </c>
      <c r="I33" s="261"/>
      <c r="J33" s="414"/>
      <c r="K33" s="261"/>
      <c r="L33" s="254"/>
      <c r="M33" s="254"/>
      <c r="N33" s="254"/>
      <c r="O33" s="254"/>
      <c r="P33" s="254">
        <v>1</v>
      </c>
      <c r="Q33" s="1"/>
      <c r="R33" s="1"/>
      <c r="S33" s="232"/>
      <c r="T33" s="232"/>
      <c r="U33" s="581">
        <v>11.57</v>
      </c>
      <c r="V33" s="66"/>
    </row>
    <row r="34" spans="1:22" ht="45.75" customHeight="1">
      <c r="A34" s="262">
        <v>22</v>
      </c>
      <c r="B34" s="278" t="s">
        <v>1028</v>
      </c>
      <c r="C34" s="437"/>
      <c r="D34" s="287" t="s">
        <v>109</v>
      </c>
      <c r="E34" s="262">
        <v>1</v>
      </c>
      <c r="F34" s="282" t="s">
        <v>495</v>
      </c>
      <c r="G34" s="287" t="s">
        <v>1024</v>
      </c>
      <c r="H34" s="265">
        <v>52.51</v>
      </c>
      <c r="I34" s="261"/>
      <c r="J34" s="414"/>
      <c r="K34" s="261"/>
      <c r="L34" s="254"/>
      <c r="M34" s="254"/>
      <c r="N34" s="254"/>
      <c r="O34" s="254"/>
      <c r="P34" s="254"/>
      <c r="Q34" s="254">
        <v>1</v>
      </c>
      <c r="R34" s="231"/>
      <c r="S34" s="232"/>
      <c r="T34" s="232"/>
      <c r="U34" s="581">
        <v>8.9700000000000006</v>
      </c>
      <c r="V34" s="66"/>
    </row>
    <row r="35" spans="1:22" ht="41.25" customHeight="1">
      <c r="A35" s="262">
        <v>23</v>
      </c>
      <c r="B35" s="278" t="s">
        <v>1029</v>
      </c>
      <c r="C35" s="437"/>
      <c r="D35" s="287" t="s">
        <v>110</v>
      </c>
      <c r="E35" s="262">
        <v>1</v>
      </c>
      <c r="F35" s="282" t="s">
        <v>813</v>
      </c>
      <c r="G35" s="287" t="s">
        <v>1024</v>
      </c>
      <c r="H35" s="265">
        <v>52.08</v>
      </c>
      <c r="I35" s="261"/>
      <c r="J35" s="414"/>
      <c r="K35" s="261"/>
      <c r="L35" s="233"/>
      <c r="M35" s="233"/>
      <c r="N35" s="233"/>
      <c r="O35" s="233"/>
      <c r="P35" s="233"/>
      <c r="Q35" s="233">
        <v>1</v>
      </c>
      <c r="R35" s="231"/>
      <c r="S35" s="232"/>
      <c r="T35" s="232"/>
      <c r="U35" s="581">
        <v>11.98</v>
      </c>
      <c r="V35" s="66"/>
    </row>
    <row r="36" spans="1:22" ht="42.75" customHeight="1">
      <c r="A36" s="262">
        <v>24</v>
      </c>
      <c r="B36" s="278" t="s">
        <v>1030</v>
      </c>
      <c r="C36" s="437"/>
      <c r="D36" s="287" t="s">
        <v>110</v>
      </c>
      <c r="E36" s="262">
        <v>1</v>
      </c>
      <c r="F36" s="282" t="s">
        <v>496</v>
      </c>
      <c r="G36" s="287" t="s">
        <v>1025</v>
      </c>
      <c r="H36" s="265">
        <v>52.2</v>
      </c>
      <c r="I36" s="261"/>
      <c r="J36" s="414"/>
      <c r="K36" s="261"/>
      <c r="L36" s="233"/>
      <c r="M36" s="233"/>
      <c r="N36" s="233"/>
      <c r="O36" s="233"/>
      <c r="P36" s="233"/>
      <c r="Q36" s="233"/>
      <c r="R36" s="233">
        <v>1</v>
      </c>
      <c r="S36" s="232"/>
      <c r="T36" s="232"/>
      <c r="U36" s="581">
        <v>10.73</v>
      </c>
      <c r="V36" s="66"/>
    </row>
    <row r="37" spans="1:22" ht="47.25" customHeight="1">
      <c r="A37" s="262">
        <v>25</v>
      </c>
      <c r="B37" s="278" t="s">
        <v>1031</v>
      </c>
      <c r="C37" s="437"/>
      <c r="D37" s="287" t="s">
        <v>111</v>
      </c>
      <c r="E37" s="262">
        <v>1</v>
      </c>
      <c r="F37" s="282" t="s">
        <v>497</v>
      </c>
      <c r="G37" s="287" t="s">
        <v>1026</v>
      </c>
      <c r="H37" s="265">
        <v>51.87</v>
      </c>
      <c r="I37" s="261"/>
      <c r="J37" s="414"/>
      <c r="K37" s="261"/>
      <c r="L37" s="233"/>
      <c r="M37" s="233"/>
      <c r="N37" s="233"/>
      <c r="O37" s="233"/>
      <c r="P37" s="233"/>
      <c r="Q37" s="233"/>
      <c r="R37" s="233"/>
      <c r="S37" s="233"/>
      <c r="T37" s="233">
        <v>1</v>
      </c>
      <c r="U37" s="581">
        <v>42.53</v>
      </c>
      <c r="V37" s="66"/>
    </row>
    <row r="38" spans="1:22" ht="41.25" customHeight="1">
      <c r="A38" s="419">
        <v>26</v>
      </c>
      <c r="B38" s="420" t="s">
        <v>115</v>
      </c>
      <c r="C38" s="437" t="s">
        <v>108</v>
      </c>
      <c r="D38" s="287" t="s">
        <v>112</v>
      </c>
      <c r="E38" s="262">
        <v>1</v>
      </c>
      <c r="F38" s="282" t="s">
        <v>811</v>
      </c>
      <c r="G38" s="420" t="s">
        <v>941</v>
      </c>
      <c r="H38" s="425">
        <v>287.17</v>
      </c>
      <c r="I38" s="261"/>
      <c r="J38" s="414"/>
      <c r="K38" s="414"/>
      <c r="L38" s="224"/>
      <c r="M38" s="224"/>
      <c r="N38" s="224"/>
      <c r="O38" s="224"/>
      <c r="P38" s="224"/>
      <c r="Q38" s="224"/>
      <c r="R38" s="224"/>
      <c r="S38" s="224">
        <v>1</v>
      </c>
      <c r="T38" s="227"/>
      <c r="U38" s="578">
        <v>165.42</v>
      </c>
      <c r="V38" s="76"/>
    </row>
    <row r="39" spans="1:22" ht="35.1" customHeight="1">
      <c r="A39" s="419"/>
      <c r="B39" s="420"/>
      <c r="C39" s="437"/>
      <c r="D39" s="287" t="s">
        <v>113</v>
      </c>
      <c r="E39" s="262">
        <v>2</v>
      </c>
      <c r="F39" s="282" t="s">
        <v>498</v>
      </c>
      <c r="G39" s="420"/>
      <c r="H39" s="425"/>
      <c r="I39" s="290"/>
      <c r="J39" s="414"/>
      <c r="K39" s="414"/>
      <c r="L39" s="224"/>
      <c r="M39" s="224"/>
      <c r="N39" s="224"/>
      <c r="O39" s="224"/>
      <c r="P39" s="224"/>
      <c r="Q39" s="224"/>
      <c r="R39" s="224">
        <v>1</v>
      </c>
      <c r="S39" s="227"/>
      <c r="T39" s="227"/>
      <c r="U39" s="579"/>
      <c r="V39" s="76"/>
    </row>
    <row r="40" spans="1:22" ht="35.1" customHeight="1">
      <c r="A40" s="419"/>
      <c r="B40" s="420"/>
      <c r="C40" s="437"/>
      <c r="D40" s="287" t="s">
        <v>113</v>
      </c>
      <c r="E40" s="262">
        <v>3</v>
      </c>
      <c r="F40" s="282" t="s">
        <v>499</v>
      </c>
      <c r="G40" s="420"/>
      <c r="H40" s="425"/>
      <c r="I40" s="290"/>
      <c r="J40" s="414"/>
      <c r="K40" s="414"/>
      <c r="L40" s="224"/>
      <c r="M40" s="224"/>
      <c r="N40" s="224"/>
      <c r="O40" s="224"/>
      <c r="P40" s="224"/>
      <c r="Q40" s="224"/>
      <c r="R40" s="224">
        <v>1</v>
      </c>
      <c r="S40" s="227"/>
      <c r="T40" s="227"/>
      <c r="U40" s="579"/>
      <c r="V40" s="76"/>
    </row>
    <row r="41" spans="1:22" ht="35.1" customHeight="1">
      <c r="A41" s="419"/>
      <c r="B41" s="420"/>
      <c r="C41" s="437"/>
      <c r="D41" s="287" t="s">
        <v>113</v>
      </c>
      <c r="E41" s="262">
        <v>4</v>
      </c>
      <c r="F41" s="282" t="s">
        <v>500</v>
      </c>
      <c r="G41" s="420"/>
      <c r="H41" s="425"/>
      <c r="I41" s="290"/>
      <c r="J41" s="414"/>
      <c r="K41" s="414"/>
      <c r="L41" s="224"/>
      <c r="M41" s="224"/>
      <c r="N41" s="224"/>
      <c r="O41" s="224"/>
      <c r="P41" s="224"/>
      <c r="Q41" s="224"/>
      <c r="R41" s="224"/>
      <c r="S41" s="224">
        <v>1</v>
      </c>
      <c r="T41" s="227"/>
      <c r="U41" s="579"/>
      <c r="V41" s="76"/>
    </row>
    <row r="42" spans="1:22" ht="35.1" customHeight="1">
      <c r="A42" s="419"/>
      <c r="B42" s="420"/>
      <c r="C42" s="437"/>
      <c r="D42" s="287" t="s">
        <v>114</v>
      </c>
      <c r="E42" s="262">
        <v>5</v>
      </c>
      <c r="F42" s="282" t="s">
        <v>501</v>
      </c>
      <c r="G42" s="420"/>
      <c r="H42" s="425"/>
      <c r="I42" s="261">
        <v>1</v>
      </c>
      <c r="J42" s="414"/>
      <c r="K42" s="414"/>
      <c r="L42" s="290"/>
      <c r="M42" s="229"/>
      <c r="N42" s="227"/>
      <c r="O42" s="227"/>
      <c r="P42" s="227"/>
      <c r="Q42" s="227"/>
      <c r="R42" s="227"/>
      <c r="S42" s="227"/>
      <c r="T42" s="227"/>
      <c r="U42" s="579"/>
      <c r="V42" s="76"/>
    </row>
    <row r="43" spans="1:22" ht="35.1" customHeight="1">
      <c r="A43" s="419"/>
      <c r="B43" s="420"/>
      <c r="C43" s="437"/>
      <c r="D43" s="287" t="s">
        <v>114</v>
      </c>
      <c r="E43" s="262">
        <v>6</v>
      </c>
      <c r="F43" s="282" t="s">
        <v>502</v>
      </c>
      <c r="G43" s="420"/>
      <c r="H43" s="425"/>
      <c r="I43" s="261"/>
      <c r="J43" s="414"/>
      <c r="K43" s="414"/>
      <c r="L43" s="234"/>
      <c r="M43" s="234"/>
      <c r="N43" s="234"/>
      <c r="O43" s="234"/>
      <c r="P43" s="234"/>
      <c r="Q43" s="234"/>
      <c r="R43" s="234"/>
      <c r="S43" s="224">
        <v>1</v>
      </c>
      <c r="T43" s="227"/>
      <c r="U43" s="580"/>
      <c r="V43" s="1"/>
    </row>
    <row r="44" spans="1:22" ht="35.1" customHeight="1">
      <c r="A44" s="419">
        <v>27</v>
      </c>
      <c r="B44" s="420" t="s">
        <v>116</v>
      </c>
      <c r="C44" s="437" t="s">
        <v>108</v>
      </c>
      <c r="D44" s="287" t="s">
        <v>119</v>
      </c>
      <c r="E44" s="262">
        <v>1</v>
      </c>
      <c r="F44" s="282" t="s">
        <v>503</v>
      </c>
      <c r="G44" s="420" t="s">
        <v>827</v>
      </c>
      <c r="H44" s="425">
        <v>291.76</v>
      </c>
      <c r="I44" s="261"/>
      <c r="J44" s="414" t="s">
        <v>908</v>
      </c>
      <c r="K44" s="414" t="s">
        <v>898</v>
      </c>
      <c r="L44" s="235"/>
      <c r="M44" s="235"/>
      <c r="N44" s="235"/>
      <c r="O44" s="235"/>
      <c r="P44" s="235"/>
      <c r="Q44" s="235"/>
      <c r="R44" s="235"/>
      <c r="S44" s="235">
        <v>1</v>
      </c>
      <c r="T44" s="232"/>
      <c r="U44" s="585">
        <v>234.4</v>
      </c>
      <c r="V44" s="76"/>
    </row>
    <row r="45" spans="1:22" ht="35.1" customHeight="1">
      <c r="A45" s="419"/>
      <c r="B45" s="420"/>
      <c r="C45" s="437"/>
      <c r="D45" s="287" t="s">
        <v>119</v>
      </c>
      <c r="E45" s="262">
        <v>2</v>
      </c>
      <c r="F45" s="282" t="s">
        <v>504</v>
      </c>
      <c r="G45" s="420"/>
      <c r="H45" s="425"/>
      <c r="I45" s="261"/>
      <c r="J45" s="414"/>
      <c r="K45" s="414"/>
      <c r="L45" s="235"/>
      <c r="M45" s="235"/>
      <c r="N45" s="235"/>
      <c r="O45" s="235"/>
      <c r="P45" s="235"/>
      <c r="Q45" s="235"/>
      <c r="R45" s="235"/>
      <c r="S45" s="235"/>
      <c r="T45" s="235">
        <v>1</v>
      </c>
      <c r="U45" s="586"/>
      <c r="V45" s="76"/>
    </row>
    <row r="46" spans="1:22" ht="35.1" customHeight="1">
      <c r="A46" s="419"/>
      <c r="B46" s="420"/>
      <c r="C46" s="437"/>
      <c r="D46" s="287" t="s">
        <v>119</v>
      </c>
      <c r="E46" s="262">
        <v>3</v>
      </c>
      <c r="F46" s="282" t="s">
        <v>505</v>
      </c>
      <c r="G46" s="420"/>
      <c r="H46" s="425"/>
      <c r="I46" s="261"/>
      <c r="J46" s="414"/>
      <c r="K46" s="414"/>
      <c r="L46" s="235"/>
      <c r="M46" s="235"/>
      <c r="N46" s="235"/>
      <c r="O46" s="235"/>
      <c r="P46" s="235"/>
      <c r="Q46" s="235"/>
      <c r="R46" s="235"/>
      <c r="S46" s="235">
        <v>1</v>
      </c>
      <c r="T46" s="232"/>
      <c r="U46" s="586"/>
      <c r="V46" s="76"/>
    </row>
    <row r="47" spans="1:22" ht="44.25" customHeight="1">
      <c r="A47" s="419"/>
      <c r="B47" s="420"/>
      <c r="C47" s="437"/>
      <c r="D47" s="287" t="s">
        <v>120</v>
      </c>
      <c r="E47" s="262">
        <v>4</v>
      </c>
      <c r="F47" s="282" t="s">
        <v>506</v>
      </c>
      <c r="G47" s="420"/>
      <c r="H47" s="425"/>
      <c r="I47" s="261"/>
      <c r="J47" s="414"/>
      <c r="K47" s="414"/>
      <c r="L47" s="235"/>
      <c r="M47" s="235"/>
      <c r="N47" s="235"/>
      <c r="O47" s="235"/>
      <c r="P47" s="235"/>
      <c r="Q47" s="235"/>
      <c r="R47" s="235"/>
      <c r="S47" s="235">
        <v>1</v>
      </c>
      <c r="T47" s="232"/>
      <c r="U47" s="586"/>
      <c r="V47" s="76"/>
    </row>
    <row r="48" spans="1:22" ht="35.1" customHeight="1">
      <c r="A48" s="419"/>
      <c r="B48" s="420"/>
      <c r="C48" s="437"/>
      <c r="D48" s="287" t="s">
        <v>120</v>
      </c>
      <c r="E48" s="262">
        <v>5</v>
      </c>
      <c r="F48" s="282" t="s">
        <v>507</v>
      </c>
      <c r="G48" s="420"/>
      <c r="H48" s="425"/>
      <c r="I48" s="261"/>
      <c r="J48" s="414"/>
      <c r="K48" s="414"/>
      <c r="L48" s="235"/>
      <c r="M48" s="235"/>
      <c r="N48" s="235"/>
      <c r="O48" s="235"/>
      <c r="P48" s="235"/>
      <c r="Q48" s="235"/>
      <c r="R48" s="235"/>
      <c r="S48" s="235"/>
      <c r="T48" s="235">
        <v>1</v>
      </c>
      <c r="U48" s="586"/>
      <c r="V48" s="76"/>
    </row>
    <row r="49" spans="1:27" ht="44.25" customHeight="1">
      <c r="A49" s="419"/>
      <c r="B49" s="420"/>
      <c r="C49" s="437"/>
      <c r="D49" s="287" t="s">
        <v>120</v>
      </c>
      <c r="E49" s="262">
        <v>6</v>
      </c>
      <c r="F49" s="282" t="s">
        <v>508</v>
      </c>
      <c r="G49" s="420"/>
      <c r="H49" s="425"/>
      <c r="I49" s="261"/>
      <c r="J49" s="414"/>
      <c r="K49" s="414"/>
      <c r="L49" s="235"/>
      <c r="M49" s="235"/>
      <c r="N49" s="235"/>
      <c r="O49" s="235"/>
      <c r="P49" s="235"/>
      <c r="Q49" s="235"/>
      <c r="R49" s="235"/>
      <c r="S49" s="235"/>
      <c r="T49" s="235">
        <v>1</v>
      </c>
      <c r="U49" s="587"/>
      <c r="V49" s="76"/>
    </row>
    <row r="50" spans="1:27" ht="35.1" customHeight="1">
      <c r="A50" s="419">
        <v>28</v>
      </c>
      <c r="B50" s="420" t="s">
        <v>117</v>
      </c>
      <c r="C50" s="437" t="s">
        <v>108</v>
      </c>
      <c r="D50" s="287" t="s">
        <v>121</v>
      </c>
      <c r="E50" s="262">
        <v>1</v>
      </c>
      <c r="F50" s="282" t="s">
        <v>509</v>
      </c>
      <c r="G50" s="420" t="s">
        <v>828</v>
      </c>
      <c r="H50" s="423">
        <f>289.53/6*5</f>
        <v>241.27499999999998</v>
      </c>
      <c r="I50" s="261"/>
      <c r="J50" s="414" t="s">
        <v>907</v>
      </c>
      <c r="K50" s="414" t="s">
        <v>898</v>
      </c>
      <c r="L50" s="235"/>
      <c r="M50" s="235"/>
      <c r="N50" s="235"/>
      <c r="O50" s="235"/>
      <c r="P50" s="235"/>
      <c r="Q50" s="235"/>
      <c r="R50" s="235"/>
      <c r="S50" s="235">
        <v>1</v>
      </c>
      <c r="T50" s="236"/>
      <c r="U50" s="578">
        <v>151.07</v>
      </c>
      <c r="V50" s="76"/>
    </row>
    <row r="51" spans="1:27" ht="44.25" customHeight="1">
      <c r="A51" s="419"/>
      <c r="B51" s="420"/>
      <c r="C51" s="437"/>
      <c r="D51" s="287" t="s">
        <v>121</v>
      </c>
      <c r="E51" s="262">
        <v>2</v>
      </c>
      <c r="F51" s="282" t="s">
        <v>510</v>
      </c>
      <c r="G51" s="420"/>
      <c r="H51" s="423"/>
      <c r="I51" s="261"/>
      <c r="J51" s="414"/>
      <c r="K51" s="414"/>
      <c r="L51" s="235"/>
      <c r="M51" s="235"/>
      <c r="N51" s="235"/>
      <c r="O51" s="235"/>
      <c r="P51" s="235"/>
      <c r="Q51" s="235"/>
      <c r="R51" s="235"/>
      <c r="S51" s="235">
        <v>1</v>
      </c>
      <c r="T51" s="236"/>
      <c r="U51" s="579"/>
      <c r="V51" s="76"/>
    </row>
    <row r="52" spans="1:27" ht="35.1" customHeight="1">
      <c r="A52" s="419"/>
      <c r="B52" s="420"/>
      <c r="C52" s="437"/>
      <c r="D52" s="287" t="s">
        <v>122</v>
      </c>
      <c r="E52" s="262">
        <v>3</v>
      </c>
      <c r="F52" s="282" t="s">
        <v>511</v>
      </c>
      <c r="G52" s="420"/>
      <c r="H52" s="423"/>
      <c r="I52" s="261"/>
      <c r="J52" s="414"/>
      <c r="K52" s="414"/>
      <c r="L52" s="235"/>
      <c r="M52" s="235"/>
      <c r="N52" s="235"/>
      <c r="O52" s="235"/>
      <c r="P52" s="235"/>
      <c r="Q52" s="235"/>
      <c r="R52" s="235"/>
      <c r="S52" s="235">
        <v>1</v>
      </c>
      <c r="T52" s="236"/>
      <c r="U52" s="579"/>
      <c r="V52" s="76"/>
    </row>
    <row r="53" spans="1:27" ht="35.1" customHeight="1">
      <c r="A53" s="419"/>
      <c r="B53" s="420"/>
      <c r="C53" s="437"/>
      <c r="D53" s="287" t="s">
        <v>122</v>
      </c>
      <c r="E53" s="262">
        <v>4</v>
      </c>
      <c r="F53" s="282" t="s">
        <v>512</v>
      </c>
      <c r="G53" s="420"/>
      <c r="H53" s="423"/>
      <c r="I53" s="261"/>
      <c r="J53" s="414"/>
      <c r="K53" s="414"/>
      <c r="L53" s="235"/>
      <c r="M53" s="235"/>
      <c r="N53" s="235"/>
      <c r="O53" s="235"/>
      <c r="P53" s="235"/>
      <c r="Q53" s="235"/>
      <c r="R53" s="235"/>
      <c r="S53" s="235">
        <v>1</v>
      </c>
      <c r="T53" s="236"/>
      <c r="U53" s="579"/>
      <c r="V53" s="76"/>
    </row>
    <row r="54" spans="1:27" ht="35.1" customHeight="1">
      <c r="A54" s="419"/>
      <c r="B54" s="420"/>
      <c r="C54" s="437"/>
      <c r="D54" s="287" t="s">
        <v>123</v>
      </c>
      <c r="E54" s="262">
        <v>5</v>
      </c>
      <c r="F54" s="282" t="s">
        <v>513</v>
      </c>
      <c r="G54" s="420"/>
      <c r="H54" s="423"/>
      <c r="I54" s="261"/>
      <c r="J54" s="414"/>
      <c r="K54" s="414"/>
      <c r="L54" s="235"/>
      <c r="M54" s="235"/>
      <c r="N54" s="235"/>
      <c r="O54" s="235"/>
      <c r="P54" s="235"/>
      <c r="Q54" s="235"/>
      <c r="R54" s="235"/>
      <c r="S54" s="235">
        <v>1</v>
      </c>
      <c r="T54" s="236"/>
      <c r="U54" s="580"/>
      <c r="V54" s="76"/>
    </row>
    <row r="55" spans="1:27" ht="85.5" customHeight="1">
      <c r="A55" s="262">
        <v>29</v>
      </c>
      <c r="B55" s="278" t="s">
        <v>118</v>
      </c>
      <c r="C55" s="279" t="s">
        <v>108</v>
      </c>
      <c r="D55" s="287" t="s">
        <v>124</v>
      </c>
      <c r="E55" s="262">
        <v>1</v>
      </c>
      <c r="F55" s="282" t="s">
        <v>514</v>
      </c>
      <c r="G55" s="289" t="s">
        <v>790</v>
      </c>
      <c r="H55" s="264">
        <v>49.17</v>
      </c>
      <c r="I55" s="261"/>
      <c r="J55" s="261" t="s">
        <v>904</v>
      </c>
      <c r="K55" s="261" t="s">
        <v>898</v>
      </c>
      <c r="L55" s="234"/>
      <c r="M55" s="237"/>
      <c r="N55" s="234"/>
      <c r="O55" s="234"/>
      <c r="P55" s="234"/>
      <c r="Q55" s="234"/>
      <c r="R55" s="234"/>
      <c r="S55" s="234"/>
      <c r="T55" s="234">
        <v>1</v>
      </c>
      <c r="U55" s="581">
        <v>42.98</v>
      </c>
      <c r="V55" s="261"/>
    </row>
    <row r="56" spans="1:27" ht="20.100000000000001" customHeight="1">
      <c r="A56" s="79"/>
      <c r="B56" s="428" t="s">
        <v>21</v>
      </c>
      <c r="C56" s="428"/>
      <c r="D56" s="428"/>
      <c r="E56" s="266">
        <f>E11+E12+E13+E14+E15+E16+E17+E18+E19+E20+E23+E24+E25+E26+E27+E32+E33+E34+E35+E36+E37+E43+E49+E54+E55+E28+E29+E30+E31</f>
        <v>48</v>
      </c>
      <c r="F56" s="86"/>
      <c r="G56" s="267"/>
      <c r="H56" s="219">
        <f>SUM(H8:H55)</f>
        <v>2426.355</v>
      </c>
      <c r="I56" s="81">
        <f>SUM(I8:I55)</f>
        <v>13</v>
      </c>
      <c r="J56" s="81"/>
      <c r="K56" s="81"/>
      <c r="L56" s="81">
        <f t="shared" ref="L56:U56" si="0">SUM(L8:L55)</f>
        <v>0</v>
      </c>
      <c r="M56" s="81">
        <f t="shared" si="0"/>
        <v>4</v>
      </c>
      <c r="N56" s="81">
        <f t="shared" si="0"/>
        <v>0</v>
      </c>
      <c r="O56" s="81">
        <f t="shared" si="0"/>
        <v>0</v>
      </c>
      <c r="P56" s="81">
        <f>SUM(P8:P55)</f>
        <v>4</v>
      </c>
      <c r="Q56" s="81">
        <f t="shared" si="0"/>
        <v>3</v>
      </c>
      <c r="R56" s="81">
        <f t="shared" si="0"/>
        <v>6</v>
      </c>
      <c r="S56" s="81">
        <f t="shared" si="0"/>
        <v>11</v>
      </c>
      <c r="T56" s="81">
        <f t="shared" si="0"/>
        <v>5</v>
      </c>
      <c r="U56" s="219">
        <f t="shared" si="0"/>
        <v>827.98</v>
      </c>
      <c r="V56" s="73"/>
      <c r="AA56">
        <f>107-34</f>
        <v>73</v>
      </c>
    </row>
    <row r="57" spans="1:27" ht="57.75" customHeight="1">
      <c r="A57" s="438" t="s">
        <v>882</v>
      </c>
      <c r="B57" s="438"/>
      <c r="C57" s="438"/>
      <c r="D57" s="438"/>
      <c r="E57" s="438"/>
      <c r="F57" s="438"/>
      <c r="G57" s="438"/>
      <c r="H57" s="438"/>
      <c r="I57" s="438"/>
      <c r="J57" s="438"/>
      <c r="K57" s="438"/>
      <c r="L57" s="438"/>
      <c r="M57" s="438"/>
      <c r="N57" s="438"/>
      <c r="O57" s="438"/>
      <c r="P57" s="438"/>
      <c r="Q57" s="438"/>
      <c r="R57" s="438"/>
      <c r="S57" s="438"/>
      <c r="T57" s="438"/>
      <c r="U57" s="438"/>
      <c r="V57" s="438"/>
    </row>
    <row r="58" spans="1:27" ht="37.5">
      <c r="A58" s="263" t="s">
        <v>0</v>
      </c>
      <c r="B58" s="263" t="s">
        <v>1</v>
      </c>
      <c r="C58" s="263" t="s">
        <v>2</v>
      </c>
      <c r="D58" s="419" t="s">
        <v>3</v>
      </c>
      <c r="E58" s="419"/>
      <c r="F58" s="263" t="s">
        <v>4</v>
      </c>
      <c r="G58" s="82"/>
      <c r="H58" s="83"/>
      <c r="I58" s="105"/>
      <c r="J58" s="84"/>
      <c r="K58" s="84"/>
      <c r="L58" s="83"/>
      <c r="M58" s="83"/>
      <c r="N58" s="83"/>
      <c r="O58" s="83"/>
      <c r="P58" s="83"/>
      <c r="Q58" s="83"/>
      <c r="R58" s="83"/>
      <c r="S58" s="83"/>
      <c r="T58" s="83"/>
      <c r="U58" s="105"/>
      <c r="V58" s="83"/>
    </row>
    <row r="59" spans="1:27" ht="37.5">
      <c r="A59" s="72">
        <v>1</v>
      </c>
      <c r="B59" s="218" t="s">
        <v>66</v>
      </c>
      <c r="C59" s="79" t="s">
        <v>74</v>
      </c>
      <c r="D59" s="419" t="s">
        <v>860</v>
      </c>
      <c r="E59" s="419"/>
      <c r="F59" s="263" t="s">
        <v>861</v>
      </c>
      <c r="G59" s="82"/>
      <c r="H59" s="83"/>
      <c r="I59" s="105"/>
      <c r="J59" s="84"/>
      <c r="K59" s="84"/>
      <c r="L59" s="83"/>
      <c r="M59" s="83"/>
      <c r="N59" s="83"/>
      <c r="O59" s="83"/>
      <c r="P59" s="83"/>
      <c r="Q59" s="83"/>
      <c r="R59" s="83"/>
      <c r="S59" s="83"/>
      <c r="T59" s="83"/>
      <c r="U59" s="105"/>
      <c r="V59" s="83"/>
    </row>
    <row r="60" spans="1:27" ht="37.5">
      <c r="A60" s="72">
        <v>2</v>
      </c>
      <c r="B60" s="218" t="s">
        <v>67</v>
      </c>
      <c r="C60" s="79" t="s">
        <v>74</v>
      </c>
      <c r="D60" s="419" t="s">
        <v>61</v>
      </c>
      <c r="E60" s="419"/>
      <c r="F60" s="263" t="s">
        <v>841</v>
      </c>
      <c r="G60" s="82"/>
      <c r="H60" s="83"/>
      <c r="I60" s="105"/>
      <c r="J60" s="84"/>
      <c r="K60" s="84"/>
      <c r="L60" s="83"/>
      <c r="M60" s="83"/>
      <c r="N60" s="83"/>
      <c r="O60" s="83"/>
      <c r="P60" s="83"/>
      <c r="Q60" s="83"/>
      <c r="R60" s="83"/>
      <c r="S60" s="83"/>
      <c r="T60" s="83"/>
      <c r="U60" s="105"/>
      <c r="V60" s="83"/>
    </row>
    <row r="61" spans="1:27" ht="37.5">
      <c r="A61" s="72">
        <v>3</v>
      </c>
      <c r="B61" s="218" t="s">
        <v>69</v>
      </c>
      <c r="C61" s="79" t="s">
        <v>74</v>
      </c>
      <c r="D61" s="419" t="s">
        <v>64</v>
      </c>
      <c r="E61" s="419"/>
      <c r="F61" s="263" t="s">
        <v>862</v>
      </c>
      <c r="G61" s="82"/>
      <c r="H61" s="83"/>
      <c r="I61" s="105"/>
      <c r="J61" s="84"/>
      <c r="K61" s="84"/>
      <c r="L61" s="83"/>
      <c r="M61" s="83"/>
      <c r="N61" s="83"/>
      <c r="O61" s="83"/>
      <c r="P61" s="83"/>
      <c r="Q61" s="83"/>
      <c r="R61" s="83"/>
      <c r="S61" s="83"/>
      <c r="T61" s="83"/>
      <c r="U61" s="105"/>
      <c r="V61" s="83"/>
    </row>
    <row r="62" spans="1:27" ht="37.5">
      <c r="A62" s="72">
        <v>4</v>
      </c>
      <c r="B62" s="218" t="s">
        <v>69</v>
      </c>
      <c r="C62" s="79" t="s">
        <v>74</v>
      </c>
      <c r="D62" s="419" t="s">
        <v>863</v>
      </c>
      <c r="E62" s="419"/>
      <c r="F62" s="263" t="s">
        <v>864</v>
      </c>
      <c r="G62" s="82"/>
      <c r="H62" s="83"/>
      <c r="I62" s="105"/>
      <c r="J62" s="84"/>
      <c r="K62" s="84"/>
      <c r="L62" s="83"/>
      <c r="M62" s="83"/>
      <c r="N62" s="83"/>
      <c r="O62" s="83"/>
      <c r="P62" s="83"/>
      <c r="Q62" s="83"/>
      <c r="R62" s="83"/>
      <c r="S62" s="83"/>
      <c r="T62" s="83"/>
      <c r="U62" s="105"/>
      <c r="V62" s="83"/>
    </row>
    <row r="63" spans="1:27" ht="37.5">
      <c r="A63" s="72">
        <v>5</v>
      </c>
      <c r="B63" s="218" t="s">
        <v>77</v>
      </c>
      <c r="C63" s="79" t="s">
        <v>75</v>
      </c>
      <c r="D63" s="419" t="s">
        <v>86</v>
      </c>
      <c r="E63" s="419"/>
      <c r="F63" s="263" t="s">
        <v>865</v>
      </c>
      <c r="G63" s="82"/>
      <c r="H63" s="83"/>
      <c r="I63" s="105"/>
      <c r="J63" s="84"/>
      <c r="K63" s="84"/>
      <c r="L63" s="83"/>
      <c r="M63" s="83"/>
      <c r="N63" s="83"/>
      <c r="O63" s="83"/>
      <c r="P63" s="83"/>
      <c r="Q63" s="83"/>
      <c r="R63" s="83"/>
      <c r="S63" s="83"/>
      <c r="T63" s="83"/>
      <c r="U63" s="105"/>
      <c r="V63" s="83"/>
    </row>
    <row r="64" spans="1:27" ht="56.25">
      <c r="A64" s="72">
        <v>6</v>
      </c>
      <c r="B64" s="218" t="s">
        <v>117</v>
      </c>
      <c r="C64" s="79" t="s">
        <v>108</v>
      </c>
      <c r="D64" s="419" t="s">
        <v>122</v>
      </c>
      <c r="E64" s="419"/>
      <c r="F64" s="263" t="s">
        <v>866</v>
      </c>
      <c r="G64" s="82"/>
      <c r="H64" s="83"/>
      <c r="I64" s="105"/>
      <c r="J64" s="84"/>
      <c r="K64" s="84"/>
      <c r="L64" s="83"/>
      <c r="M64" s="83"/>
      <c r="N64" s="83"/>
      <c r="O64" s="83"/>
      <c r="P64" s="83"/>
      <c r="Q64" s="83"/>
      <c r="R64" s="83"/>
      <c r="S64" s="83"/>
      <c r="T64" s="83"/>
      <c r="U64" s="105"/>
      <c r="V64" s="83"/>
    </row>
  </sheetData>
  <mergeCells count="90">
    <mergeCell ref="J50:J54"/>
    <mergeCell ref="K50:K54"/>
    <mergeCell ref="J8:J11"/>
    <mergeCell ref="K8:K11"/>
    <mergeCell ref="J12:J16"/>
    <mergeCell ref="K12:K16"/>
    <mergeCell ref="J17:J20"/>
    <mergeCell ref="K17:K20"/>
    <mergeCell ref="J33:J37"/>
    <mergeCell ref="D64:E64"/>
    <mergeCell ref="A57:V57"/>
    <mergeCell ref="A44:A49"/>
    <mergeCell ref="B44:B49"/>
    <mergeCell ref="C44:C49"/>
    <mergeCell ref="G44:G49"/>
    <mergeCell ref="H44:H49"/>
    <mergeCell ref="U44:U49"/>
    <mergeCell ref="A50:A54"/>
    <mergeCell ref="B50:B54"/>
    <mergeCell ref="C50:C54"/>
    <mergeCell ref="G50:G54"/>
    <mergeCell ref="H50:H54"/>
    <mergeCell ref="U50:U54"/>
    <mergeCell ref="J44:J49"/>
    <mergeCell ref="K44:K49"/>
    <mergeCell ref="D59:E59"/>
    <mergeCell ref="D60:E60"/>
    <mergeCell ref="D61:E61"/>
    <mergeCell ref="D62:E62"/>
    <mergeCell ref="D63:E63"/>
    <mergeCell ref="A38:A43"/>
    <mergeCell ref="G38:G43"/>
    <mergeCell ref="H38:H43"/>
    <mergeCell ref="C33:C37"/>
    <mergeCell ref="D58:E58"/>
    <mergeCell ref="U38:U43"/>
    <mergeCell ref="B38:B43"/>
    <mergeCell ref="C38:C43"/>
    <mergeCell ref="J38:J43"/>
    <mergeCell ref="K38:K43"/>
    <mergeCell ref="C24:C27"/>
    <mergeCell ref="J24:J27"/>
    <mergeCell ref="K24:K27"/>
    <mergeCell ref="J28:J32"/>
    <mergeCell ref="K28:K32"/>
    <mergeCell ref="C28:C32"/>
    <mergeCell ref="H28:H32"/>
    <mergeCell ref="C21:C23"/>
    <mergeCell ref="G21:G23"/>
    <mergeCell ref="H21:H23"/>
    <mergeCell ref="U21:U23"/>
    <mergeCell ref="J21:J23"/>
    <mergeCell ref="K21:K23"/>
    <mergeCell ref="A3:U3"/>
    <mergeCell ref="B56:D56"/>
    <mergeCell ref="Q6:R6"/>
    <mergeCell ref="S6:S7"/>
    <mergeCell ref="G5:G7"/>
    <mergeCell ref="F5:F7"/>
    <mergeCell ref="U8:U11"/>
    <mergeCell ref="C12:C16"/>
    <mergeCell ref="G8:G11"/>
    <mergeCell ref="H8:H11"/>
    <mergeCell ref="B8:B11"/>
    <mergeCell ref="C8:C11"/>
    <mergeCell ref="A8:A11"/>
    <mergeCell ref="C17:C20"/>
    <mergeCell ref="A21:A23"/>
    <mergeCell ref="B21:B23"/>
    <mergeCell ref="O6:P6"/>
    <mergeCell ref="H5:H7"/>
    <mergeCell ref="J6:J7"/>
    <mergeCell ref="K6:K7"/>
    <mergeCell ref="T6:T7"/>
    <mergeCell ref="A1:V1"/>
    <mergeCell ref="A2:V2"/>
    <mergeCell ref="V5:V7"/>
    <mergeCell ref="I6:I7"/>
    <mergeCell ref="L6:L7"/>
    <mergeCell ref="M6:M7"/>
    <mergeCell ref="N6:N7"/>
    <mergeCell ref="A5:A7"/>
    <mergeCell ref="B5:B7"/>
    <mergeCell ref="C5:C7"/>
    <mergeCell ref="A4:N4"/>
    <mergeCell ref="O4:V4"/>
    <mergeCell ref="D5:D7"/>
    <mergeCell ref="E5:E7"/>
    <mergeCell ref="U5:U7"/>
    <mergeCell ref="I5:T5"/>
  </mergeCells>
  <pageMargins left="0.24" right="0.17" top="0.118110236220472" bottom="0.15748031496063" header="0.118110236220472" footer="0.118110236220472"/>
  <pageSetup paperSize="9" scale="67" orientation="landscape" r:id="rId1"/>
  <headerFooter differentOddEven="1" scaleWithDoc="0" alignWithMargins="0">
    <firstFooter>&amp;C3</firstFooter>
  </headerFooter>
  <rowBreaks count="2" manualBreakCount="2">
    <brk id="20" max="21" man="1"/>
    <brk id="37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Y81"/>
  <sheetViews>
    <sheetView view="pageBreakPreview" zoomScale="96" zoomScaleNormal="86" zoomScaleSheetLayoutView="96" workbookViewId="0">
      <pane xSplit="1" ySplit="7" topLeftCell="B62" activePane="bottomRight" state="frozen"/>
      <selection pane="topRight" activeCell="B1" sqref="B1"/>
      <selection pane="bottomLeft" activeCell="A8" sqref="A8"/>
      <selection pane="bottomRight" activeCell="R63" sqref="R63"/>
    </sheetView>
  </sheetViews>
  <sheetFormatPr defaultRowHeight="15"/>
  <cols>
    <col min="1" max="1" width="5" style="329" customWidth="1"/>
    <col min="2" max="2" width="12.7109375" style="166" customWidth="1"/>
    <col min="3" max="3" width="12.7109375" style="163" bestFit="1" customWidth="1"/>
    <col min="4" max="4" width="13.28515625" customWidth="1"/>
    <col min="5" max="5" width="3.5703125" style="157" customWidth="1"/>
    <col min="6" max="6" width="24.85546875" customWidth="1"/>
    <col min="7" max="7" width="17.7109375" customWidth="1"/>
    <col min="8" max="8" width="10" customWidth="1"/>
    <col min="9" max="9" width="3.42578125" hidden="1" customWidth="1"/>
    <col min="10" max="10" width="11.140625" customWidth="1"/>
    <col min="11" max="11" width="10.28515625" customWidth="1"/>
    <col min="12" max="20" width="4.7109375" customWidth="1"/>
    <col min="21" max="21" width="7.5703125" style="129" customWidth="1"/>
    <col min="22" max="22" width="11" style="180" customWidth="1"/>
  </cols>
  <sheetData>
    <row r="1" spans="1:25" ht="18" customHeight="1">
      <c r="A1" s="446" t="s">
        <v>19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8"/>
    </row>
    <row r="2" spans="1:25" ht="17.25" customHeight="1">
      <c r="A2" s="404" t="s">
        <v>961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</row>
    <row r="3" spans="1:25" ht="18.75" customHeight="1">
      <c r="A3" s="452" t="s">
        <v>29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4"/>
      <c r="T3" s="172" t="str">
        <f>Summary!V3</f>
        <v>Date:-31.03.2015</v>
      </c>
      <c r="U3" s="594"/>
      <c r="V3" s="179"/>
      <c r="Y3" s="3"/>
    </row>
    <row r="4" spans="1:25" ht="47.25" customHeight="1">
      <c r="A4" s="449" t="s">
        <v>966</v>
      </c>
      <c r="B4" s="450"/>
      <c r="C4" s="450"/>
      <c r="D4" s="450"/>
      <c r="E4" s="450"/>
      <c r="F4" s="450"/>
      <c r="G4" s="451"/>
      <c r="H4" s="449" t="s">
        <v>38</v>
      </c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1"/>
    </row>
    <row r="5" spans="1:25" ht="15" customHeight="1">
      <c r="A5" s="370" t="s">
        <v>0</v>
      </c>
      <c r="B5" s="370" t="s">
        <v>1</v>
      </c>
      <c r="C5" s="370" t="s">
        <v>2</v>
      </c>
      <c r="D5" s="370" t="s">
        <v>3</v>
      </c>
      <c r="E5" s="370" t="s">
        <v>0</v>
      </c>
      <c r="F5" s="370" t="s">
        <v>4</v>
      </c>
      <c r="G5" s="370" t="s">
        <v>5</v>
      </c>
      <c r="H5" s="370" t="s">
        <v>938</v>
      </c>
      <c r="I5" s="400" t="s">
        <v>16</v>
      </c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595" t="s">
        <v>20</v>
      </c>
      <c r="V5" s="370" t="s">
        <v>14</v>
      </c>
    </row>
    <row r="6" spans="1:25" ht="24" customHeight="1">
      <c r="A6" s="370"/>
      <c r="B6" s="370"/>
      <c r="C6" s="370"/>
      <c r="D6" s="370"/>
      <c r="E6" s="370"/>
      <c r="F6" s="370"/>
      <c r="G6" s="370"/>
      <c r="H6" s="370"/>
      <c r="I6" s="370" t="s">
        <v>7</v>
      </c>
      <c r="J6" s="370" t="s">
        <v>895</v>
      </c>
      <c r="K6" s="370" t="s">
        <v>896</v>
      </c>
      <c r="L6" s="400" t="s">
        <v>15</v>
      </c>
      <c r="M6" s="370" t="s">
        <v>10</v>
      </c>
      <c r="N6" s="370" t="s">
        <v>9</v>
      </c>
      <c r="O6" s="370" t="s">
        <v>17</v>
      </c>
      <c r="P6" s="370"/>
      <c r="Q6" s="370" t="s">
        <v>18</v>
      </c>
      <c r="R6" s="370"/>
      <c r="S6" s="370" t="s">
        <v>13</v>
      </c>
      <c r="T6" s="370" t="s">
        <v>8</v>
      </c>
      <c r="U6" s="595"/>
      <c r="V6" s="370"/>
    </row>
    <row r="7" spans="1:25" ht="27" customHeight="1">
      <c r="A7" s="37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400"/>
      <c r="M7" s="370"/>
      <c r="N7" s="370"/>
      <c r="O7" s="268" t="s">
        <v>11</v>
      </c>
      <c r="P7" s="268" t="s">
        <v>12</v>
      </c>
      <c r="Q7" s="268" t="s">
        <v>11</v>
      </c>
      <c r="R7" s="268" t="s">
        <v>12</v>
      </c>
      <c r="S7" s="370"/>
      <c r="T7" s="370"/>
      <c r="U7" s="595"/>
      <c r="V7" s="370"/>
    </row>
    <row r="8" spans="1:25" ht="35.1" customHeight="1">
      <c r="A8" s="440">
        <v>1</v>
      </c>
      <c r="B8" s="445" t="s">
        <v>184</v>
      </c>
      <c r="C8" s="441" t="s">
        <v>189</v>
      </c>
      <c r="D8" s="293" t="s">
        <v>192</v>
      </c>
      <c r="E8" s="275">
        <v>1</v>
      </c>
      <c r="F8" s="293" t="s">
        <v>515</v>
      </c>
      <c r="G8" s="443" t="s">
        <v>794</v>
      </c>
      <c r="H8" s="444">
        <v>192.62</v>
      </c>
      <c r="I8" s="270"/>
      <c r="J8" s="444" t="s">
        <v>909</v>
      </c>
      <c r="K8" s="444" t="s">
        <v>898</v>
      </c>
      <c r="L8" s="42"/>
      <c r="M8" s="41"/>
      <c r="N8" s="41"/>
      <c r="O8" s="41"/>
      <c r="P8" s="41"/>
      <c r="Q8" s="41"/>
      <c r="R8" s="41"/>
      <c r="S8" s="41"/>
      <c r="T8" s="41">
        <v>1</v>
      </c>
      <c r="U8" s="588">
        <v>134.9</v>
      </c>
      <c r="V8" s="177"/>
    </row>
    <row r="9" spans="1:25" ht="35.1" customHeight="1">
      <c r="A9" s="440"/>
      <c r="B9" s="445"/>
      <c r="C9" s="441"/>
      <c r="D9" s="293" t="s">
        <v>192</v>
      </c>
      <c r="E9" s="275">
        <v>2</v>
      </c>
      <c r="F9" s="293" t="s">
        <v>516</v>
      </c>
      <c r="G9" s="443"/>
      <c r="H9" s="444"/>
      <c r="I9" s="270"/>
      <c r="J9" s="444"/>
      <c r="K9" s="444"/>
      <c r="L9" s="42"/>
      <c r="M9" s="41"/>
      <c r="N9" s="41"/>
      <c r="O9" s="41"/>
      <c r="P9" s="41"/>
      <c r="Q9" s="41"/>
      <c r="R9" s="41"/>
      <c r="S9" s="41"/>
      <c r="T9" s="41">
        <v>1</v>
      </c>
      <c r="U9" s="589"/>
      <c r="V9" s="177" t="s">
        <v>933</v>
      </c>
    </row>
    <row r="10" spans="1:25" ht="35.1" customHeight="1">
      <c r="A10" s="440"/>
      <c r="B10" s="445"/>
      <c r="C10" s="441"/>
      <c r="D10" s="293" t="s">
        <v>192</v>
      </c>
      <c r="E10" s="275">
        <v>3</v>
      </c>
      <c r="F10" s="293" t="s">
        <v>815</v>
      </c>
      <c r="G10" s="443"/>
      <c r="H10" s="444"/>
      <c r="I10" s="270">
        <v>1</v>
      </c>
      <c r="J10" s="444"/>
      <c r="K10" s="444"/>
      <c r="L10" s="44"/>
      <c r="M10" s="43"/>
      <c r="N10" s="43"/>
      <c r="O10" s="43"/>
      <c r="P10" s="43"/>
      <c r="Q10" s="43"/>
      <c r="R10" s="43"/>
      <c r="S10" s="43"/>
      <c r="T10" s="43"/>
      <c r="U10" s="589"/>
      <c r="V10" s="177" t="s">
        <v>965</v>
      </c>
    </row>
    <row r="11" spans="1:25" ht="35.1" customHeight="1">
      <c r="A11" s="440"/>
      <c r="B11" s="445"/>
      <c r="C11" s="441"/>
      <c r="D11" s="293" t="s">
        <v>193</v>
      </c>
      <c r="E11" s="275">
        <v>4</v>
      </c>
      <c r="F11" s="293" t="s">
        <v>517</v>
      </c>
      <c r="G11" s="443"/>
      <c r="H11" s="444"/>
      <c r="I11" s="270"/>
      <c r="J11" s="444"/>
      <c r="K11" s="444"/>
      <c r="L11" s="42"/>
      <c r="M11" s="41"/>
      <c r="N11" s="41"/>
      <c r="O11" s="41"/>
      <c r="P11" s="41"/>
      <c r="Q11" s="41"/>
      <c r="R11" s="41"/>
      <c r="S11" s="41"/>
      <c r="T11" s="41">
        <v>1</v>
      </c>
      <c r="U11" s="590"/>
      <c r="V11" s="177"/>
    </row>
    <row r="12" spans="1:25" ht="35.1" customHeight="1">
      <c r="A12" s="328">
        <v>2</v>
      </c>
      <c r="B12" s="335" t="s">
        <v>1206</v>
      </c>
      <c r="C12" s="441" t="s">
        <v>189</v>
      </c>
      <c r="D12" s="293" t="s">
        <v>194</v>
      </c>
      <c r="E12" s="275">
        <v>1</v>
      </c>
      <c r="F12" s="294" t="s">
        <v>518</v>
      </c>
      <c r="G12" s="336" t="s">
        <v>794</v>
      </c>
      <c r="H12" s="444">
        <v>142.51</v>
      </c>
      <c r="I12" s="270"/>
      <c r="J12" s="444"/>
      <c r="K12" s="444"/>
      <c r="L12" s="242"/>
      <c r="M12" s="255"/>
      <c r="N12" s="255"/>
      <c r="O12" s="255"/>
      <c r="P12" s="255">
        <v>1</v>
      </c>
      <c r="Q12" s="43"/>
      <c r="R12" s="43"/>
      <c r="S12" s="43"/>
      <c r="T12" s="43"/>
      <c r="U12" s="596">
        <v>12.71</v>
      </c>
      <c r="V12" s="177"/>
    </row>
    <row r="13" spans="1:25" ht="35.1" customHeight="1">
      <c r="A13" s="328">
        <v>3</v>
      </c>
      <c r="B13" s="335" t="s">
        <v>1207</v>
      </c>
      <c r="C13" s="441"/>
      <c r="D13" s="293" t="s">
        <v>195</v>
      </c>
      <c r="E13" s="275">
        <v>1</v>
      </c>
      <c r="F13" s="293" t="s">
        <v>519</v>
      </c>
      <c r="G13" s="336" t="s">
        <v>886</v>
      </c>
      <c r="H13" s="444"/>
      <c r="I13" s="270"/>
      <c r="J13" s="444"/>
      <c r="K13" s="444"/>
      <c r="L13" s="44"/>
      <c r="M13" s="43"/>
      <c r="N13" s="43"/>
      <c r="O13" s="43"/>
      <c r="P13" s="43"/>
      <c r="Q13" s="43"/>
      <c r="R13" s="43"/>
      <c r="S13" s="43"/>
      <c r="T13" s="43"/>
      <c r="U13" s="596"/>
      <c r="V13" s="177"/>
    </row>
    <row r="14" spans="1:25" ht="35.1" customHeight="1">
      <c r="A14" s="328">
        <v>4</v>
      </c>
      <c r="B14" s="335" t="s">
        <v>1208</v>
      </c>
      <c r="C14" s="441"/>
      <c r="D14" s="293" t="s">
        <v>189</v>
      </c>
      <c r="E14" s="275">
        <v>1</v>
      </c>
      <c r="F14" s="293" t="s">
        <v>520</v>
      </c>
      <c r="G14" s="336" t="s">
        <v>1209</v>
      </c>
      <c r="H14" s="444"/>
      <c r="I14" s="270">
        <v>1</v>
      </c>
      <c r="J14" s="444"/>
      <c r="K14" s="444"/>
      <c r="L14" s="44"/>
      <c r="M14" s="43"/>
      <c r="N14" s="43"/>
      <c r="O14" s="43"/>
      <c r="P14" s="43"/>
      <c r="Q14" s="43"/>
      <c r="R14" s="43"/>
      <c r="S14" s="43"/>
      <c r="T14" s="43"/>
      <c r="U14" s="596"/>
      <c r="V14" s="177"/>
    </row>
    <row r="15" spans="1:25" ht="35.1" customHeight="1">
      <c r="A15" s="440">
        <v>5</v>
      </c>
      <c r="B15" s="445" t="s">
        <v>185</v>
      </c>
      <c r="C15" s="441" t="s">
        <v>190</v>
      </c>
      <c r="D15" s="293" t="s">
        <v>190</v>
      </c>
      <c r="E15" s="275">
        <v>1</v>
      </c>
      <c r="F15" s="293" t="s">
        <v>521</v>
      </c>
      <c r="G15" s="443" t="s">
        <v>834</v>
      </c>
      <c r="H15" s="444">
        <v>240.54</v>
      </c>
      <c r="I15" s="270"/>
      <c r="J15" s="444" t="s">
        <v>912</v>
      </c>
      <c r="K15" s="444" t="s">
        <v>898</v>
      </c>
      <c r="L15" s="42"/>
      <c r="M15" s="41"/>
      <c r="N15" s="41"/>
      <c r="O15" s="41"/>
      <c r="P15" s="41">
        <v>1</v>
      </c>
      <c r="Q15" s="43"/>
      <c r="R15" s="43"/>
      <c r="S15" s="43"/>
      <c r="T15" s="43"/>
      <c r="U15" s="588">
        <v>50.21</v>
      </c>
      <c r="V15" s="177"/>
    </row>
    <row r="16" spans="1:25" ht="35.1" customHeight="1">
      <c r="A16" s="440"/>
      <c r="B16" s="445"/>
      <c r="C16" s="441"/>
      <c r="D16" s="293" t="s">
        <v>196</v>
      </c>
      <c r="E16" s="275">
        <v>2</v>
      </c>
      <c r="F16" s="293" t="s">
        <v>522</v>
      </c>
      <c r="G16" s="443"/>
      <c r="H16" s="444"/>
      <c r="I16" s="270"/>
      <c r="J16" s="444"/>
      <c r="K16" s="444"/>
      <c r="L16" s="42"/>
      <c r="M16" s="41"/>
      <c r="N16" s="41"/>
      <c r="O16" s="41"/>
      <c r="P16" s="41">
        <v>1</v>
      </c>
      <c r="Q16" s="43"/>
      <c r="R16" s="43"/>
      <c r="S16" s="43"/>
      <c r="T16" s="43"/>
      <c r="U16" s="589"/>
      <c r="V16" s="177"/>
    </row>
    <row r="17" spans="1:22" ht="35.1" customHeight="1">
      <c r="A17" s="440"/>
      <c r="B17" s="445"/>
      <c r="C17" s="441"/>
      <c r="D17" s="293" t="s">
        <v>196</v>
      </c>
      <c r="E17" s="275">
        <v>3</v>
      </c>
      <c r="F17" s="293" t="s">
        <v>523</v>
      </c>
      <c r="G17" s="443"/>
      <c r="H17" s="444"/>
      <c r="I17" s="270"/>
      <c r="J17" s="444"/>
      <c r="K17" s="444"/>
      <c r="L17" s="42"/>
      <c r="M17" s="41"/>
      <c r="N17" s="41"/>
      <c r="O17" s="41"/>
      <c r="P17" s="41"/>
      <c r="Q17" s="41"/>
      <c r="R17" s="41">
        <v>1</v>
      </c>
      <c r="S17" s="43"/>
      <c r="T17" s="43"/>
      <c r="U17" s="589"/>
      <c r="V17" s="177" t="s">
        <v>934</v>
      </c>
    </row>
    <row r="18" spans="1:22" ht="35.1" customHeight="1">
      <c r="A18" s="440"/>
      <c r="B18" s="445"/>
      <c r="C18" s="441"/>
      <c r="D18" s="293" t="s">
        <v>196</v>
      </c>
      <c r="E18" s="275">
        <v>4</v>
      </c>
      <c r="F18" s="293" t="s">
        <v>524</v>
      </c>
      <c r="G18" s="443"/>
      <c r="H18" s="444"/>
      <c r="I18" s="270"/>
      <c r="J18" s="444"/>
      <c r="K18" s="444"/>
      <c r="L18" s="42"/>
      <c r="M18" s="42"/>
      <c r="N18" s="42"/>
      <c r="O18" s="41">
        <v>1</v>
      </c>
      <c r="P18" s="43"/>
      <c r="Q18" s="43"/>
      <c r="R18" s="43"/>
      <c r="S18" s="43"/>
      <c r="T18" s="43"/>
      <c r="U18" s="589"/>
      <c r="V18" s="178" t="s">
        <v>935</v>
      </c>
    </row>
    <row r="19" spans="1:22" ht="35.1" customHeight="1">
      <c r="A19" s="440"/>
      <c r="B19" s="445"/>
      <c r="C19" s="441"/>
      <c r="D19" s="293" t="s">
        <v>190</v>
      </c>
      <c r="E19" s="275">
        <v>5</v>
      </c>
      <c r="F19" s="293" t="s">
        <v>525</v>
      </c>
      <c r="G19" s="443"/>
      <c r="H19" s="444"/>
      <c r="I19" s="270">
        <v>1</v>
      </c>
      <c r="J19" s="444"/>
      <c r="K19" s="444"/>
      <c r="L19" s="44"/>
      <c r="M19" s="43"/>
      <c r="N19" s="43"/>
      <c r="O19" s="43"/>
      <c r="P19" s="43"/>
      <c r="Q19" s="43"/>
      <c r="R19" s="43"/>
      <c r="S19" s="43"/>
      <c r="T19" s="43"/>
      <c r="U19" s="590"/>
      <c r="V19" s="177"/>
    </row>
    <row r="20" spans="1:22" ht="35.1" customHeight="1">
      <c r="A20" s="328">
        <v>6</v>
      </c>
      <c r="B20" s="238" t="s">
        <v>1065</v>
      </c>
      <c r="C20" s="441" t="s">
        <v>190</v>
      </c>
      <c r="D20" s="293" t="s">
        <v>197</v>
      </c>
      <c r="E20" s="275">
        <v>1</v>
      </c>
      <c r="F20" s="293" t="s">
        <v>526</v>
      </c>
      <c r="G20" s="337" t="s">
        <v>1210</v>
      </c>
      <c r="H20" s="271">
        <v>52.08</v>
      </c>
      <c r="I20" s="270">
        <v>1</v>
      </c>
      <c r="J20" s="442"/>
      <c r="K20" s="442"/>
      <c r="L20" s="44"/>
      <c r="M20" s="43"/>
      <c r="N20" s="43"/>
      <c r="O20" s="43"/>
      <c r="P20" s="43"/>
      <c r="Q20" s="43"/>
      <c r="R20" s="43"/>
      <c r="S20" s="43"/>
      <c r="T20" s="43"/>
      <c r="U20" s="596"/>
      <c r="V20" s="177"/>
    </row>
    <row r="21" spans="1:22" ht="35.1" customHeight="1">
      <c r="A21" s="328">
        <v>7</v>
      </c>
      <c r="B21" s="238" t="s">
        <v>1067</v>
      </c>
      <c r="C21" s="441"/>
      <c r="D21" s="293" t="s">
        <v>198</v>
      </c>
      <c r="E21" s="275">
        <v>1</v>
      </c>
      <c r="F21" s="293" t="s">
        <v>527</v>
      </c>
      <c r="G21" s="303" t="s">
        <v>1066</v>
      </c>
      <c r="H21" s="239">
        <v>52.01</v>
      </c>
      <c r="I21" s="270"/>
      <c r="J21" s="442"/>
      <c r="K21" s="442"/>
      <c r="L21" s="242"/>
      <c r="M21" s="242"/>
      <c r="N21" s="242"/>
      <c r="O21" s="242"/>
      <c r="P21" s="241">
        <v>1</v>
      </c>
      <c r="Q21" s="43"/>
      <c r="R21" s="43"/>
      <c r="S21" s="43"/>
      <c r="T21" s="43"/>
      <c r="U21" s="596"/>
      <c r="V21" s="177"/>
    </row>
    <row r="22" spans="1:22" ht="35.1" customHeight="1">
      <c r="A22" s="328">
        <v>8</v>
      </c>
      <c r="B22" s="238" t="s">
        <v>1068</v>
      </c>
      <c r="C22" s="441"/>
      <c r="D22" s="293" t="s">
        <v>200</v>
      </c>
      <c r="E22" s="275">
        <v>1</v>
      </c>
      <c r="F22" s="293" t="s">
        <v>528</v>
      </c>
      <c r="G22" s="303" t="s">
        <v>1064</v>
      </c>
      <c r="H22" s="271">
        <v>52.14</v>
      </c>
      <c r="I22" s="270"/>
      <c r="J22" s="442"/>
      <c r="K22" s="442"/>
      <c r="L22" s="242"/>
      <c r="M22" s="242"/>
      <c r="N22" s="242"/>
      <c r="O22" s="242"/>
      <c r="P22" s="242"/>
      <c r="Q22" s="242"/>
      <c r="R22" s="242"/>
      <c r="S22" s="255">
        <v>1</v>
      </c>
      <c r="T22" s="43"/>
      <c r="U22" s="596">
        <v>31.89</v>
      </c>
      <c r="V22" s="177"/>
    </row>
    <row r="23" spans="1:22" ht="35.1" customHeight="1">
      <c r="A23" s="328">
        <v>9</v>
      </c>
      <c r="B23" s="238" t="s">
        <v>1069</v>
      </c>
      <c r="C23" s="441"/>
      <c r="D23" s="293" t="s">
        <v>200</v>
      </c>
      <c r="E23" s="275">
        <v>1</v>
      </c>
      <c r="F23" s="293" t="s">
        <v>207</v>
      </c>
      <c r="G23" s="303" t="s">
        <v>1071</v>
      </c>
      <c r="H23" s="271">
        <v>52.24</v>
      </c>
      <c r="I23" s="270"/>
      <c r="J23" s="442"/>
      <c r="K23" s="442"/>
      <c r="L23" s="242"/>
      <c r="M23" s="242"/>
      <c r="N23" s="242"/>
      <c r="O23" s="242"/>
      <c r="P23" s="241">
        <v>1</v>
      </c>
      <c r="Q23" s="339"/>
      <c r="R23" s="339"/>
      <c r="T23" s="43"/>
      <c r="U23" s="596">
        <v>14.03</v>
      </c>
      <c r="V23" s="177"/>
    </row>
    <row r="24" spans="1:22" ht="35.1" customHeight="1">
      <c r="A24" s="328">
        <v>10</v>
      </c>
      <c r="B24" s="238" t="s">
        <v>1070</v>
      </c>
      <c r="C24" s="441"/>
      <c r="D24" s="293" t="s">
        <v>201</v>
      </c>
      <c r="E24" s="275">
        <v>1</v>
      </c>
      <c r="F24" s="293" t="s">
        <v>529</v>
      </c>
      <c r="G24" s="303" t="s">
        <v>886</v>
      </c>
      <c r="H24" s="271">
        <v>52.53</v>
      </c>
      <c r="I24" s="270"/>
      <c r="J24" s="442"/>
      <c r="K24" s="442"/>
      <c r="L24" s="44"/>
      <c r="M24" s="43"/>
      <c r="N24" s="43"/>
      <c r="O24" s="43"/>
      <c r="P24" s="43"/>
      <c r="Q24" s="43"/>
      <c r="R24" s="43"/>
      <c r="S24" s="43"/>
      <c r="T24" s="43"/>
      <c r="U24" s="596"/>
      <c r="V24" s="177"/>
    </row>
    <row r="25" spans="1:22" ht="35.1" customHeight="1">
      <c r="A25" s="440">
        <v>11</v>
      </c>
      <c r="B25" s="445" t="s">
        <v>187</v>
      </c>
      <c r="C25" s="441" t="s">
        <v>190</v>
      </c>
      <c r="D25" s="293" t="s">
        <v>202</v>
      </c>
      <c r="E25" s="275">
        <v>1</v>
      </c>
      <c r="F25" s="293" t="s">
        <v>530</v>
      </c>
      <c r="G25" s="443" t="s">
        <v>1160</v>
      </c>
      <c r="H25" s="444">
        <v>95.12</v>
      </c>
      <c r="I25" s="270"/>
      <c r="J25" s="442"/>
      <c r="K25" s="442"/>
      <c r="L25" s="242"/>
      <c r="M25" s="242"/>
      <c r="N25" s="242"/>
      <c r="O25" s="242"/>
      <c r="P25" s="255">
        <v>1</v>
      </c>
      <c r="Q25" s="43"/>
      <c r="R25" s="43"/>
      <c r="S25" s="43"/>
      <c r="T25" s="43"/>
      <c r="U25" s="588">
        <v>27.35</v>
      </c>
      <c r="V25" s="177"/>
    </row>
    <row r="26" spans="1:22" ht="35.1" customHeight="1">
      <c r="A26" s="440"/>
      <c r="B26" s="445"/>
      <c r="C26" s="441"/>
      <c r="D26" s="293" t="s">
        <v>203</v>
      </c>
      <c r="E26" s="275">
        <v>2</v>
      </c>
      <c r="F26" s="293" t="s">
        <v>531</v>
      </c>
      <c r="G26" s="443"/>
      <c r="H26" s="444"/>
      <c r="I26" s="270"/>
      <c r="J26" s="442"/>
      <c r="K26" s="442"/>
      <c r="L26" s="242"/>
      <c r="M26" s="255"/>
      <c r="N26" s="255"/>
      <c r="O26" s="255"/>
      <c r="P26" s="255">
        <v>1</v>
      </c>
      <c r="Q26" s="43"/>
      <c r="R26" s="43"/>
      <c r="S26" s="43"/>
      <c r="T26" s="43"/>
      <c r="U26" s="590"/>
      <c r="V26" s="177"/>
    </row>
    <row r="27" spans="1:22" ht="35.1" customHeight="1">
      <c r="A27" s="440">
        <v>12</v>
      </c>
      <c r="B27" s="445" t="s">
        <v>188</v>
      </c>
      <c r="C27" s="441" t="s">
        <v>191</v>
      </c>
      <c r="D27" s="293" t="s">
        <v>204</v>
      </c>
      <c r="E27" s="275">
        <v>1</v>
      </c>
      <c r="F27" s="293" t="s">
        <v>532</v>
      </c>
      <c r="G27" s="443" t="s">
        <v>1161</v>
      </c>
      <c r="H27" s="444">
        <v>186.17</v>
      </c>
      <c r="I27" s="270"/>
      <c r="J27" s="442"/>
      <c r="K27" s="442"/>
      <c r="L27" s="242"/>
      <c r="M27" s="255"/>
      <c r="N27" s="255"/>
      <c r="O27" s="255"/>
      <c r="P27" s="255">
        <v>1</v>
      </c>
      <c r="Q27" s="43"/>
      <c r="R27" s="43"/>
      <c r="S27" s="43"/>
      <c r="T27" s="43"/>
      <c r="U27" s="588">
        <v>26.09</v>
      </c>
      <c r="V27" s="177"/>
    </row>
    <row r="28" spans="1:22" ht="35.1" customHeight="1">
      <c r="A28" s="440"/>
      <c r="B28" s="445"/>
      <c r="C28" s="441"/>
      <c r="D28" s="293" t="s">
        <v>204</v>
      </c>
      <c r="E28" s="275">
        <v>2</v>
      </c>
      <c r="F28" s="293" t="s">
        <v>533</v>
      </c>
      <c r="G28" s="443"/>
      <c r="H28" s="444"/>
      <c r="I28" s="270">
        <v>1</v>
      </c>
      <c r="J28" s="442"/>
      <c r="K28" s="442"/>
      <c r="L28" s="44"/>
      <c r="M28" s="43"/>
      <c r="N28" s="43"/>
      <c r="O28" s="43"/>
      <c r="P28" s="43"/>
      <c r="Q28" s="43"/>
      <c r="R28" s="43"/>
      <c r="S28" s="43"/>
      <c r="T28" s="43"/>
      <c r="U28" s="589"/>
      <c r="V28" s="177"/>
    </row>
    <row r="29" spans="1:22" ht="35.1" customHeight="1">
      <c r="A29" s="440"/>
      <c r="B29" s="445"/>
      <c r="C29" s="441"/>
      <c r="D29" s="293" t="s">
        <v>204</v>
      </c>
      <c r="E29" s="275">
        <v>3</v>
      </c>
      <c r="F29" s="293" t="s">
        <v>534</v>
      </c>
      <c r="G29" s="443"/>
      <c r="H29" s="444"/>
      <c r="I29" s="270"/>
      <c r="J29" s="442"/>
      <c r="K29" s="442"/>
      <c r="L29" s="242"/>
      <c r="M29" s="255"/>
      <c r="N29" s="255"/>
      <c r="O29" s="255"/>
      <c r="P29" s="255"/>
      <c r="Q29" s="255"/>
      <c r="R29" s="255">
        <v>1</v>
      </c>
      <c r="S29" s="43"/>
      <c r="T29" s="43"/>
      <c r="U29" s="589"/>
      <c r="V29" s="177"/>
    </row>
    <row r="30" spans="1:22" ht="35.1" customHeight="1">
      <c r="A30" s="440"/>
      <c r="B30" s="445"/>
      <c r="C30" s="441"/>
      <c r="D30" s="293" t="s">
        <v>204</v>
      </c>
      <c r="E30" s="275">
        <v>4</v>
      </c>
      <c r="F30" s="293" t="s">
        <v>535</v>
      </c>
      <c r="G30" s="443"/>
      <c r="H30" s="444"/>
      <c r="I30" s="270"/>
      <c r="J30" s="442"/>
      <c r="K30" s="442"/>
      <c r="L30" s="242">
        <v>1</v>
      </c>
      <c r="M30" s="43"/>
      <c r="N30" s="43"/>
      <c r="O30" s="43"/>
      <c r="P30" s="43"/>
      <c r="Q30" s="43"/>
      <c r="R30" s="43"/>
      <c r="S30" s="43"/>
      <c r="T30" s="43"/>
      <c r="U30" s="590"/>
      <c r="V30" s="177"/>
    </row>
    <row r="31" spans="1:22" ht="35.1" customHeight="1">
      <c r="A31" s="330">
        <v>13</v>
      </c>
      <c r="B31" s="304" t="s">
        <v>1072</v>
      </c>
      <c r="C31" s="459" t="s">
        <v>191</v>
      </c>
      <c r="D31" s="293" t="s">
        <v>205</v>
      </c>
      <c r="E31" s="275">
        <v>1</v>
      </c>
      <c r="F31" s="293" t="s">
        <v>536</v>
      </c>
      <c r="G31" s="303" t="s">
        <v>1162</v>
      </c>
      <c r="H31" s="271">
        <v>52.97</v>
      </c>
      <c r="I31" s="269"/>
      <c r="J31" s="439"/>
      <c r="K31" s="439"/>
      <c r="L31" s="296"/>
      <c r="M31" s="296"/>
      <c r="N31" s="296"/>
      <c r="O31" s="296"/>
      <c r="P31" s="296"/>
      <c r="Q31" s="296"/>
      <c r="R31" s="297">
        <v>1</v>
      </c>
      <c r="S31" s="298"/>
      <c r="T31" s="298"/>
      <c r="U31" s="596">
        <v>24.77</v>
      </c>
      <c r="V31" s="33"/>
    </row>
    <row r="32" spans="1:22" ht="35.1" customHeight="1">
      <c r="A32" s="330">
        <v>14</v>
      </c>
      <c r="B32" s="304" t="s">
        <v>1073</v>
      </c>
      <c r="C32" s="459"/>
      <c r="D32" s="293" t="s">
        <v>206</v>
      </c>
      <c r="E32" s="275">
        <v>1</v>
      </c>
      <c r="F32" s="293" t="s">
        <v>537</v>
      </c>
      <c r="G32" s="303" t="s">
        <v>1162</v>
      </c>
      <c r="H32" s="271">
        <v>52.48</v>
      </c>
      <c r="I32" s="269">
        <v>1</v>
      </c>
      <c r="J32" s="439"/>
      <c r="K32" s="439"/>
      <c r="L32" s="299"/>
      <c r="M32" s="299"/>
      <c r="N32" s="299"/>
      <c r="O32" s="298"/>
      <c r="P32" s="298"/>
      <c r="Q32" s="298"/>
      <c r="R32" s="298"/>
      <c r="S32" s="298"/>
      <c r="T32" s="298"/>
      <c r="U32" s="596"/>
      <c r="V32" s="33" t="s">
        <v>1218</v>
      </c>
    </row>
    <row r="33" spans="1:22" ht="35.1" customHeight="1">
      <c r="A33" s="330">
        <v>15</v>
      </c>
      <c r="B33" s="304" t="s">
        <v>1074</v>
      </c>
      <c r="C33" s="459"/>
      <c r="D33" s="293" t="s">
        <v>206</v>
      </c>
      <c r="E33" s="275">
        <v>1</v>
      </c>
      <c r="F33" s="293" t="s">
        <v>538</v>
      </c>
      <c r="G33" s="303" t="s">
        <v>1162</v>
      </c>
      <c r="H33" s="271">
        <v>52.41</v>
      </c>
      <c r="I33" s="269"/>
      <c r="J33" s="439"/>
      <c r="K33" s="439"/>
      <c r="L33" s="296"/>
      <c r="M33" s="296"/>
      <c r="N33" s="296">
        <v>1</v>
      </c>
      <c r="O33" s="298"/>
      <c r="P33" s="298"/>
      <c r="Q33" s="298"/>
      <c r="R33" s="298"/>
      <c r="S33" s="298"/>
      <c r="T33" s="298"/>
      <c r="U33" s="596">
        <v>5.99</v>
      </c>
      <c r="V33" s="33"/>
    </row>
    <row r="34" spans="1:22" ht="35.1" customHeight="1">
      <c r="A34" s="330">
        <v>16</v>
      </c>
      <c r="B34" s="304" t="s">
        <v>1075</v>
      </c>
      <c r="C34" s="459"/>
      <c r="D34" s="293" t="s">
        <v>206</v>
      </c>
      <c r="E34" s="275">
        <v>1</v>
      </c>
      <c r="F34" s="293" t="s">
        <v>539</v>
      </c>
      <c r="G34" s="303" t="s">
        <v>1077</v>
      </c>
      <c r="H34" s="271">
        <v>51.94</v>
      </c>
      <c r="I34" s="269"/>
      <c r="J34" s="439"/>
      <c r="K34" s="439"/>
      <c r="L34" s="296"/>
      <c r="M34" s="296"/>
      <c r="N34" s="296"/>
      <c r="O34" s="296"/>
      <c r="P34" s="296">
        <v>1</v>
      </c>
      <c r="Q34" s="298"/>
      <c r="R34" s="298"/>
      <c r="S34" s="298"/>
      <c r="T34" s="298"/>
      <c r="U34" s="596">
        <v>10.95</v>
      </c>
      <c r="V34" s="33"/>
    </row>
    <row r="35" spans="1:22" ht="35.1" customHeight="1">
      <c r="A35" s="330">
        <v>17</v>
      </c>
      <c r="B35" s="304" t="s">
        <v>1076</v>
      </c>
      <c r="C35" s="459"/>
      <c r="D35" s="293" t="s">
        <v>206</v>
      </c>
      <c r="E35" s="275">
        <v>1</v>
      </c>
      <c r="F35" s="293" t="s">
        <v>540</v>
      </c>
      <c r="G35" s="303" t="s">
        <v>1097</v>
      </c>
      <c r="H35" s="271">
        <v>52.48</v>
      </c>
      <c r="I35" s="295"/>
      <c r="J35" s="439"/>
      <c r="K35" s="439"/>
      <c r="L35" s="296"/>
      <c r="M35" s="296"/>
      <c r="N35" s="296"/>
      <c r="O35" s="296"/>
      <c r="P35" s="296"/>
      <c r="Q35" s="296"/>
      <c r="R35" s="296">
        <v>1</v>
      </c>
      <c r="S35" s="298"/>
      <c r="T35" s="298"/>
      <c r="U35" s="596">
        <v>29.73</v>
      </c>
      <c r="V35" s="33"/>
    </row>
    <row r="36" spans="1:22" ht="35.1" customHeight="1">
      <c r="A36" s="330">
        <v>18</v>
      </c>
      <c r="B36" s="304" t="s">
        <v>1078</v>
      </c>
      <c r="C36" s="459" t="s">
        <v>191</v>
      </c>
      <c r="D36" s="293" t="s">
        <v>208</v>
      </c>
      <c r="E36" s="275">
        <v>1</v>
      </c>
      <c r="F36" s="293" t="s">
        <v>541</v>
      </c>
      <c r="G36" s="303" t="s">
        <v>1082</v>
      </c>
      <c r="H36" s="272">
        <v>49.6</v>
      </c>
      <c r="I36" s="295"/>
      <c r="J36" s="463"/>
      <c r="K36" s="463"/>
      <c r="L36" s="296"/>
      <c r="M36" s="296"/>
      <c r="N36" s="296"/>
      <c r="O36" s="296"/>
      <c r="P36" s="296">
        <v>1</v>
      </c>
      <c r="Q36" s="298"/>
      <c r="R36" s="298"/>
      <c r="S36" s="298"/>
      <c r="T36" s="298"/>
      <c r="U36" s="596">
        <v>11.19</v>
      </c>
      <c r="V36" s="32"/>
    </row>
    <row r="37" spans="1:22" ht="35.1" customHeight="1">
      <c r="A37" s="330">
        <v>19</v>
      </c>
      <c r="B37" s="304" t="s">
        <v>1079</v>
      </c>
      <c r="C37" s="459"/>
      <c r="D37" s="293" t="s">
        <v>209</v>
      </c>
      <c r="E37" s="275">
        <v>1</v>
      </c>
      <c r="F37" s="293" t="s">
        <v>542</v>
      </c>
      <c r="G37" s="303" t="s">
        <v>1083</v>
      </c>
      <c r="H37" s="272">
        <v>49.7</v>
      </c>
      <c r="I37" s="295"/>
      <c r="J37" s="463"/>
      <c r="K37" s="463"/>
      <c r="L37" s="296"/>
      <c r="M37" s="296">
        <v>1</v>
      </c>
      <c r="N37" s="298"/>
      <c r="O37" s="298"/>
      <c r="P37" s="298"/>
      <c r="Q37" s="298"/>
      <c r="R37" s="298"/>
      <c r="S37" s="298"/>
      <c r="T37" s="298"/>
      <c r="U37" s="596"/>
      <c r="V37" s="32"/>
    </row>
    <row r="38" spans="1:22" ht="35.1" customHeight="1">
      <c r="A38" s="330">
        <v>20</v>
      </c>
      <c r="B38" s="304" t="s">
        <v>1080</v>
      </c>
      <c r="C38" s="459"/>
      <c r="D38" s="293" t="s">
        <v>210</v>
      </c>
      <c r="E38" s="275">
        <v>1</v>
      </c>
      <c r="F38" s="293" t="s">
        <v>543</v>
      </c>
      <c r="G38" s="338" t="s">
        <v>1213</v>
      </c>
      <c r="H38" s="272">
        <v>50.02</v>
      </c>
      <c r="I38" s="295">
        <v>1</v>
      </c>
      <c r="J38" s="463"/>
      <c r="K38" s="463"/>
      <c r="L38" s="298"/>
      <c r="M38" s="298"/>
      <c r="N38" s="298"/>
      <c r="O38" s="298"/>
      <c r="P38" s="298"/>
      <c r="Q38" s="298"/>
      <c r="R38" s="298"/>
      <c r="S38" s="298"/>
      <c r="T38" s="298"/>
      <c r="U38" s="596"/>
      <c r="V38" s="33"/>
    </row>
    <row r="39" spans="1:22" ht="35.1" customHeight="1">
      <c r="A39" s="330">
        <v>21</v>
      </c>
      <c r="B39" s="304" t="s">
        <v>1081</v>
      </c>
      <c r="C39" s="459"/>
      <c r="D39" s="293" t="s">
        <v>210</v>
      </c>
      <c r="E39" s="275">
        <v>1</v>
      </c>
      <c r="F39" s="293" t="s">
        <v>544</v>
      </c>
      <c r="G39" s="303" t="s">
        <v>1083</v>
      </c>
      <c r="H39" s="272">
        <v>50.02</v>
      </c>
      <c r="I39" s="295"/>
      <c r="J39" s="463"/>
      <c r="K39" s="463"/>
      <c r="L39" s="297"/>
      <c r="M39" s="297"/>
      <c r="N39" s="297">
        <v>1</v>
      </c>
      <c r="O39" s="298"/>
      <c r="P39" s="298"/>
      <c r="Q39" s="298"/>
      <c r="R39" s="298"/>
      <c r="S39" s="298"/>
      <c r="T39" s="298"/>
      <c r="U39" s="596"/>
      <c r="V39" s="32"/>
    </row>
    <row r="40" spans="1:22" ht="35.1" customHeight="1">
      <c r="A40" s="457">
        <v>22</v>
      </c>
      <c r="B40" s="458" t="s">
        <v>211</v>
      </c>
      <c r="C40" s="459" t="s">
        <v>191</v>
      </c>
      <c r="D40" s="293" t="s">
        <v>217</v>
      </c>
      <c r="E40" s="275">
        <v>1</v>
      </c>
      <c r="F40" s="293" t="s">
        <v>545</v>
      </c>
      <c r="G40" s="443" t="s">
        <v>795</v>
      </c>
      <c r="H40" s="462">
        <v>143.87</v>
      </c>
      <c r="I40" s="295"/>
      <c r="J40" s="464" t="s">
        <v>901</v>
      </c>
      <c r="K40" s="464" t="s">
        <v>898</v>
      </c>
      <c r="L40" s="300"/>
      <c r="M40" s="300"/>
      <c r="N40" s="300"/>
      <c r="O40" s="300"/>
      <c r="P40" s="300"/>
      <c r="Q40" s="300"/>
      <c r="R40" s="300"/>
      <c r="S40" s="300"/>
      <c r="T40" s="300">
        <v>1</v>
      </c>
      <c r="U40" s="585">
        <v>128.32</v>
      </c>
      <c r="V40" s="34"/>
    </row>
    <row r="41" spans="1:22" ht="35.1" customHeight="1">
      <c r="A41" s="457"/>
      <c r="B41" s="458"/>
      <c r="C41" s="459"/>
      <c r="D41" s="293" t="s">
        <v>217</v>
      </c>
      <c r="E41" s="275">
        <v>2</v>
      </c>
      <c r="F41" s="293" t="s">
        <v>546</v>
      </c>
      <c r="G41" s="443"/>
      <c r="H41" s="462"/>
      <c r="I41" s="295"/>
      <c r="J41" s="464"/>
      <c r="K41" s="464"/>
      <c r="L41" s="300"/>
      <c r="M41" s="300"/>
      <c r="N41" s="300"/>
      <c r="O41" s="300"/>
      <c r="P41" s="300"/>
      <c r="Q41" s="300"/>
      <c r="R41" s="300"/>
      <c r="S41" s="300"/>
      <c r="T41" s="300">
        <v>1</v>
      </c>
      <c r="U41" s="586"/>
      <c r="V41" s="33" t="s">
        <v>891</v>
      </c>
    </row>
    <row r="42" spans="1:22" ht="35.1" customHeight="1">
      <c r="A42" s="457"/>
      <c r="B42" s="458"/>
      <c r="C42" s="459"/>
      <c r="D42" s="293" t="s">
        <v>218</v>
      </c>
      <c r="E42" s="275">
        <v>3</v>
      </c>
      <c r="F42" s="293" t="s">
        <v>547</v>
      </c>
      <c r="G42" s="443"/>
      <c r="H42" s="462"/>
      <c r="I42" s="295"/>
      <c r="J42" s="464"/>
      <c r="K42" s="464"/>
      <c r="L42" s="300"/>
      <c r="M42" s="300"/>
      <c r="N42" s="300"/>
      <c r="O42" s="300"/>
      <c r="P42" s="300"/>
      <c r="Q42" s="300"/>
      <c r="R42" s="300"/>
      <c r="S42" s="300"/>
      <c r="T42" s="300">
        <v>1</v>
      </c>
      <c r="U42" s="587"/>
      <c r="V42" s="33"/>
    </row>
    <row r="43" spans="1:22" ht="35.1" customHeight="1">
      <c r="A43" s="457">
        <v>23</v>
      </c>
      <c r="B43" s="458" t="s">
        <v>212</v>
      </c>
      <c r="C43" s="459" t="s">
        <v>191</v>
      </c>
      <c r="D43" s="293" t="s">
        <v>219</v>
      </c>
      <c r="E43" s="275">
        <v>1</v>
      </c>
      <c r="F43" s="293" t="s">
        <v>814</v>
      </c>
      <c r="G43" s="443" t="s">
        <v>835</v>
      </c>
      <c r="H43" s="462">
        <v>290.25</v>
      </c>
      <c r="I43" s="269"/>
      <c r="J43" s="457" t="s">
        <v>913</v>
      </c>
      <c r="K43" s="457" t="s">
        <v>898</v>
      </c>
      <c r="L43" s="300"/>
      <c r="M43" s="300"/>
      <c r="N43" s="300"/>
      <c r="O43" s="300"/>
      <c r="P43" s="300"/>
      <c r="Q43" s="300"/>
      <c r="R43" s="300"/>
      <c r="S43" s="300">
        <v>1</v>
      </c>
      <c r="T43" s="298"/>
      <c r="U43" s="585">
        <v>153.68</v>
      </c>
      <c r="V43" s="33"/>
    </row>
    <row r="44" spans="1:22" ht="35.1" customHeight="1">
      <c r="A44" s="457"/>
      <c r="B44" s="458"/>
      <c r="C44" s="459"/>
      <c r="D44" s="293" t="s">
        <v>219</v>
      </c>
      <c r="E44" s="275">
        <v>2</v>
      </c>
      <c r="F44" s="293" t="s">
        <v>548</v>
      </c>
      <c r="G44" s="443"/>
      <c r="H44" s="462"/>
      <c r="I44" s="269"/>
      <c r="J44" s="457"/>
      <c r="K44" s="457"/>
      <c r="L44" s="300"/>
      <c r="M44" s="300"/>
      <c r="N44" s="300"/>
      <c r="O44" s="300"/>
      <c r="P44" s="300"/>
      <c r="Q44" s="300"/>
      <c r="R44" s="300"/>
      <c r="S44" s="300">
        <v>1</v>
      </c>
      <c r="T44" s="298"/>
      <c r="U44" s="586"/>
      <c r="V44" s="87" t="s">
        <v>892</v>
      </c>
    </row>
    <row r="45" spans="1:22" ht="35.1" customHeight="1">
      <c r="A45" s="457"/>
      <c r="B45" s="458"/>
      <c r="C45" s="459"/>
      <c r="D45" s="293" t="s">
        <v>220</v>
      </c>
      <c r="E45" s="275">
        <v>3</v>
      </c>
      <c r="F45" s="293" t="s">
        <v>549</v>
      </c>
      <c r="G45" s="443"/>
      <c r="H45" s="462"/>
      <c r="I45" s="269"/>
      <c r="J45" s="457"/>
      <c r="K45" s="457"/>
      <c r="L45" s="300"/>
      <c r="M45" s="300"/>
      <c r="N45" s="300"/>
      <c r="O45" s="300"/>
      <c r="P45" s="300">
        <v>1</v>
      </c>
      <c r="Q45" s="298"/>
      <c r="R45" s="298"/>
      <c r="S45" s="298"/>
      <c r="T45" s="298"/>
      <c r="U45" s="586"/>
      <c r="V45" s="33"/>
    </row>
    <row r="46" spans="1:22" ht="35.1" customHeight="1">
      <c r="A46" s="457"/>
      <c r="B46" s="458"/>
      <c r="C46" s="459"/>
      <c r="D46" s="293" t="s">
        <v>220</v>
      </c>
      <c r="E46" s="275">
        <v>4</v>
      </c>
      <c r="F46" s="293" t="s">
        <v>550</v>
      </c>
      <c r="G46" s="443"/>
      <c r="H46" s="462"/>
      <c r="I46" s="269"/>
      <c r="J46" s="457"/>
      <c r="K46" s="457"/>
      <c r="L46" s="300"/>
      <c r="M46" s="300"/>
      <c r="N46" s="300"/>
      <c r="O46" s="300"/>
      <c r="P46" s="300">
        <v>1</v>
      </c>
      <c r="Q46" s="298"/>
      <c r="R46" s="298"/>
      <c r="S46" s="298"/>
      <c r="T46" s="298"/>
      <c r="U46" s="586"/>
      <c r="V46" s="33"/>
    </row>
    <row r="47" spans="1:22" ht="35.1" customHeight="1">
      <c r="A47" s="457"/>
      <c r="B47" s="458"/>
      <c r="C47" s="459"/>
      <c r="D47" s="293" t="s">
        <v>221</v>
      </c>
      <c r="E47" s="275">
        <v>5</v>
      </c>
      <c r="F47" s="293" t="s">
        <v>551</v>
      </c>
      <c r="G47" s="443"/>
      <c r="H47" s="462"/>
      <c r="I47" s="269"/>
      <c r="J47" s="457"/>
      <c r="K47" s="457"/>
      <c r="L47" s="300"/>
      <c r="M47" s="300"/>
      <c r="N47" s="300"/>
      <c r="O47" s="300"/>
      <c r="P47" s="300"/>
      <c r="Q47" s="300"/>
      <c r="R47" s="300">
        <v>1</v>
      </c>
      <c r="S47" s="298"/>
      <c r="T47" s="298"/>
      <c r="U47" s="586"/>
      <c r="V47" s="33"/>
    </row>
    <row r="48" spans="1:22" ht="35.1" customHeight="1">
      <c r="A48" s="457"/>
      <c r="B48" s="458"/>
      <c r="C48" s="459"/>
      <c r="D48" s="293" t="s">
        <v>221</v>
      </c>
      <c r="E48" s="275">
        <v>6</v>
      </c>
      <c r="F48" s="293" t="s">
        <v>552</v>
      </c>
      <c r="G48" s="443"/>
      <c r="H48" s="462"/>
      <c r="I48" s="295"/>
      <c r="J48" s="457"/>
      <c r="K48" s="457"/>
      <c r="L48" s="300"/>
      <c r="M48" s="300"/>
      <c r="N48" s="300"/>
      <c r="O48" s="300"/>
      <c r="P48" s="300"/>
      <c r="Q48" s="300"/>
      <c r="R48" s="300"/>
      <c r="S48" s="300">
        <v>1</v>
      </c>
      <c r="T48" s="298"/>
      <c r="U48" s="587"/>
      <c r="V48" s="33"/>
    </row>
    <row r="49" spans="1:22" ht="35.1" customHeight="1">
      <c r="A49" s="330">
        <v>24</v>
      </c>
      <c r="B49" s="291" t="s">
        <v>1084</v>
      </c>
      <c r="C49" s="459" t="s">
        <v>191</v>
      </c>
      <c r="D49" s="293" t="s">
        <v>222</v>
      </c>
      <c r="E49" s="275">
        <v>1</v>
      </c>
      <c r="F49" s="293" t="s">
        <v>553</v>
      </c>
      <c r="G49" s="303" t="s">
        <v>1077</v>
      </c>
      <c r="H49" s="273">
        <v>52.45</v>
      </c>
      <c r="I49" s="269"/>
      <c r="J49" s="439"/>
      <c r="K49" s="439"/>
      <c r="L49" s="300"/>
      <c r="M49" s="296">
        <v>1</v>
      </c>
      <c r="N49" s="298"/>
      <c r="O49" s="298"/>
      <c r="P49" s="298"/>
      <c r="Q49" s="298"/>
      <c r="R49" s="298"/>
      <c r="S49" s="298"/>
      <c r="T49" s="298"/>
      <c r="U49" s="596"/>
      <c r="V49" s="34"/>
    </row>
    <row r="50" spans="1:22" ht="35.1" customHeight="1">
      <c r="A50" s="330">
        <v>25</v>
      </c>
      <c r="B50" s="291" t="s">
        <v>1085</v>
      </c>
      <c r="C50" s="459"/>
      <c r="D50" s="293" t="s">
        <v>223</v>
      </c>
      <c r="E50" s="275">
        <v>1</v>
      </c>
      <c r="F50" s="293" t="s">
        <v>554</v>
      </c>
      <c r="G50" s="303" t="s">
        <v>1083</v>
      </c>
      <c r="H50" s="273">
        <v>51.59</v>
      </c>
      <c r="I50" s="295"/>
      <c r="J50" s="439"/>
      <c r="K50" s="439"/>
      <c r="L50" s="300"/>
      <c r="M50" s="297">
        <v>1</v>
      </c>
      <c r="N50" s="298"/>
      <c r="O50" s="298"/>
      <c r="P50" s="298"/>
      <c r="Q50" s="298"/>
      <c r="R50" s="298"/>
      <c r="S50" s="298"/>
      <c r="T50" s="298"/>
      <c r="U50" s="596">
        <v>10.28</v>
      </c>
      <c r="V50" s="34"/>
    </row>
    <row r="51" spans="1:22" ht="35.1" customHeight="1">
      <c r="A51" s="330">
        <v>26</v>
      </c>
      <c r="B51" s="291" t="s">
        <v>1086</v>
      </c>
      <c r="C51" s="459"/>
      <c r="D51" s="293" t="s">
        <v>224</v>
      </c>
      <c r="E51" s="275">
        <v>1</v>
      </c>
      <c r="F51" s="293" t="s">
        <v>555</v>
      </c>
      <c r="G51" s="338" t="s">
        <v>1211</v>
      </c>
      <c r="H51" s="273">
        <v>52.5</v>
      </c>
      <c r="I51" s="295">
        <v>1</v>
      </c>
      <c r="J51" s="439"/>
      <c r="K51" s="439"/>
      <c r="L51" s="298"/>
      <c r="M51" s="298"/>
      <c r="N51" s="298"/>
      <c r="O51" s="298"/>
      <c r="P51" s="298"/>
      <c r="Q51" s="298"/>
      <c r="R51" s="298"/>
      <c r="S51" s="298"/>
      <c r="T51" s="298"/>
      <c r="U51" s="596"/>
      <c r="V51" s="33"/>
    </row>
    <row r="52" spans="1:22" ht="35.1" customHeight="1">
      <c r="A52" s="330">
        <v>27</v>
      </c>
      <c r="B52" s="291" t="s">
        <v>1087</v>
      </c>
      <c r="C52" s="459"/>
      <c r="D52" s="293" t="s">
        <v>225</v>
      </c>
      <c r="E52" s="275">
        <v>1</v>
      </c>
      <c r="F52" s="293" t="s">
        <v>556</v>
      </c>
      <c r="G52" s="303" t="s">
        <v>1163</v>
      </c>
      <c r="H52" s="273">
        <v>51.71</v>
      </c>
      <c r="I52" s="295">
        <v>1</v>
      </c>
      <c r="J52" s="439"/>
      <c r="K52" s="439"/>
      <c r="L52" s="298"/>
      <c r="M52" s="298"/>
      <c r="N52" s="298"/>
      <c r="O52" s="298"/>
      <c r="P52" s="298"/>
      <c r="Q52" s="298"/>
      <c r="R52" s="298"/>
      <c r="S52" s="298"/>
      <c r="T52" s="298"/>
      <c r="U52" s="596"/>
      <c r="V52" s="32"/>
    </row>
    <row r="53" spans="1:22" ht="35.1" customHeight="1">
      <c r="A53" s="457">
        <v>28</v>
      </c>
      <c r="B53" s="458" t="s">
        <v>213</v>
      </c>
      <c r="C53" s="459" t="s">
        <v>216</v>
      </c>
      <c r="D53" s="293" t="s">
        <v>226</v>
      </c>
      <c r="E53" s="275">
        <v>1</v>
      </c>
      <c r="F53" s="293" t="s">
        <v>557</v>
      </c>
      <c r="G53" s="443" t="s">
        <v>840</v>
      </c>
      <c r="H53" s="460">
        <v>256.42</v>
      </c>
      <c r="I53" s="269"/>
      <c r="J53" s="457" t="s">
        <v>932</v>
      </c>
      <c r="K53" s="457" t="s">
        <v>898</v>
      </c>
      <c r="L53" s="301"/>
      <c r="M53" s="300"/>
      <c r="N53" s="300"/>
      <c r="O53" s="300"/>
      <c r="P53" s="300"/>
      <c r="Q53" s="300"/>
      <c r="R53" s="300"/>
      <c r="S53" s="300"/>
      <c r="T53" s="300">
        <v>1</v>
      </c>
      <c r="U53" s="585">
        <v>164.27</v>
      </c>
      <c r="V53" s="33"/>
    </row>
    <row r="54" spans="1:22" ht="35.1" customHeight="1">
      <c r="A54" s="457"/>
      <c r="B54" s="458"/>
      <c r="C54" s="459"/>
      <c r="D54" s="293" t="s">
        <v>226</v>
      </c>
      <c r="E54" s="275">
        <v>2</v>
      </c>
      <c r="F54" s="293" t="s">
        <v>558</v>
      </c>
      <c r="G54" s="443"/>
      <c r="H54" s="460"/>
      <c r="I54" s="295"/>
      <c r="J54" s="457"/>
      <c r="K54" s="457"/>
      <c r="L54" s="300"/>
      <c r="M54" s="300"/>
      <c r="N54" s="300"/>
      <c r="O54" s="300"/>
      <c r="P54" s="300"/>
      <c r="Q54" s="300"/>
      <c r="R54" s="300"/>
      <c r="S54" s="300"/>
      <c r="T54" s="300">
        <v>1</v>
      </c>
      <c r="U54" s="586"/>
      <c r="V54" s="87"/>
    </row>
    <row r="55" spans="1:22" ht="35.1" customHeight="1">
      <c r="A55" s="457"/>
      <c r="B55" s="458"/>
      <c r="C55" s="459"/>
      <c r="D55" s="293" t="s">
        <v>226</v>
      </c>
      <c r="E55" s="275">
        <v>3</v>
      </c>
      <c r="F55" s="293" t="s">
        <v>559</v>
      </c>
      <c r="G55" s="443"/>
      <c r="H55" s="460"/>
      <c r="I55" s="295">
        <v>1</v>
      </c>
      <c r="J55" s="457"/>
      <c r="K55" s="457"/>
      <c r="L55" s="302"/>
      <c r="M55" s="298"/>
      <c r="N55" s="298"/>
      <c r="O55" s="298"/>
      <c r="P55" s="298"/>
      <c r="Q55" s="298"/>
      <c r="R55" s="298"/>
      <c r="S55" s="298"/>
      <c r="T55" s="298"/>
      <c r="U55" s="586"/>
      <c r="V55" s="33"/>
    </row>
    <row r="56" spans="1:22" ht="35.1" customHeight="1">
      <c r="A56" s="457"/>
      <c r="B56" s="458"/>
      <c r="C56" s="459"/>
      <c r="D56" s="293" t="s">
        <v>226</v>
      </c>
      <c r="E56" s="275">
        <v>4</v>
      </c>
      <c r="F56" s="293" t="s">
        <v>560</v>
      </c>
      <c r="G56" s="443"/>
      <c r="H56" s="460"/>
      <c r="I56" s="269"/>
      <c r="J56" s="457"/>
      <c r="K56" s="457"/>
      <c r="L56" s="300"/>
      <c r="M56" s="301"/>
      <c r="N56" s="300"/>
      <c r="O56" s="300"/>
      <c r="P56" s="300"/>
      <c r="Q56" s="300"/>
      <c r="R56" s="300"/>
      <c r="S56" s="300"/>
      <c r="T56" s="300">
        <v>1</v>
      </c>
      <c r="U56" s="586"/>
      <c r="V56" s="31"/>
    </row>
    <row r="57" spans="1:22" ht="35.1" customHeight="1">
      <c r="A57" s="457"/>
      <c r="B57" s="458"/>
      <c r="C57" s="459"/>
      <c r="D57" s="293" t="s">
        <v>227</v>
      </c>
      <c r="E57" s="275">
        <v>5</v>
      </c>
      <c r="F57" s="293" t="s">
        <v>561</v>
      </c>
      <c r="G57" s="443"/>
      <c r="H57" s="460"/>
      <c r="I57" s="269"/>
      <c r="J57" s="457"/>
      <c r="K57" s="457"/>
      <c r="L57" s="301"/>
      <c r="M57" s="300"/>
      <c r="N57" s="300"/>
      <c r="O57" s="300"/>
      <c r="P57" s="300"/>
      <c r="Q57" s="300"/>
      <c r="R57" s="300"/>
      <c r="S57" s="300"/>
      <c r="T57" s="300">
        <v>1</v>
      </c>
      <c r="U57" s="587"/>
      <c r="V57" s="33"/>
    </row>
    <row r="58" spans="1:22" ht="35.1" customHeight="1">
      <c r="A58" s="457">
        <v>29</v>
      </c>
      <c r="B58" s="458" t="s">
        <v>214</v>
      </c>
      <c r="C58" s="459" t="s">
        <v>216</v>
      </c>
      <c r="D58" s="293" t="s">
        <v>228</v>
      </c>
      <c r="E58" s="275">
        <v>1</v>
      </c>
      <c r="F58" s="293" t="s">
        <v>562</v>
      </c>
      <c r="G58" s="443" t="s">
        <v>796</v>
      </c>
      <c r="H58" s="462">
        <v>206.29</v>
      </c>
      <c r="I58" s="269"/>
      <c r="J58" s="457" t="s">
        <v>910</v>
      </c>
      <c r="K58" s="457" t="s">
        <v>898</v>
      </c>
      <c r="L58" s="300"/>
      <c r="M58" s="300"/>
      <c r="N58" s="300"/>
      <c r="O58" s="300"/>
      <c r="P58" s="300"/>
      <c r="Q58" s="300"/>
      <c r="R58" s="300"/>
      <c r="S58" s="300"/>
      <c r="T58" s="300">
        <v>1</v>
      </c>
      <c r="U58" s="585">
        <v>136.34</v>
      </c>
      <c r="V58" s="88"/>
    </row>
    <row r="59" spans="1:22" ht="35.1" customHeight="1">
      <c r="A59" s="457"/>
      <c r="B59" s="458"/>
      <c r="C59" s="459"/>
      <c r="D59" s="293" t="s">
        <v>229</v>
      </c>
      <c r="E59" s="275">
        <v>2</v>
      </c>
      <c r="F59" s="293" t="s">
        <v>563</v>
      </c>
      <c r="G59" s="443"/>
      <c r="H59" s="462"/>
      <c r="I59" s="269"/>
      <c r="J59" s="457"/>
      <c r="K59" s="457"/>
      <c r="L59" s="300"/>
      <c r="M59" s="300"/>
      <c r="N59" s="300"/>
      <c r="O59" s="300"/>
      <c r="P59" s="300"/>
      <c r="Q59" s="300"/>
      <c r="R59" s="300"/>
      <c r="S59" s="300"/>
      <c r="T59" s="300">
        <v>1</v>
      </c>
      <c r="U59" s="586"/>
      <c r="V59" s="88"/>
    </row>
    <row r="60" spans="1:22" ht="35.1" customHeight="1">
      <c r="A60" s="457"/>
      <c r="B60" s="458"/>
      <c r="C60" s="459"/>
      <c r="D60" s="293" t="s">
        <v>229</v>
      </c>
      <c r="E60" s="275">
        <v>3</v>
      </c>
      <c r="F60" s="293" t="s">
        <v>564</v>
      </c>
      <c r="G60" s="443"/>
      <c r="H60" s="462"/>
      <c r="I60" s="269">
        <v>1</v>
      </c>
      <c r="J60" s="457"/>
      <c r="K60" s="457"/>
      <c r="L60" s="298"/>
      <c r="M60" s="298"/>
      <c r="N60" s="298"/>
      <c r="O60" s="298"/>
      <c r="P60" s="298"/>
      <c r="Q60" s="298"/>
      <c r="R60" s="298"/>
      <c r="S60" s="298"/>
      <c r="T60" s="298"/>
      <c r="U60" s="586"/>
      <c r="V60" s="88" t="s">
        <v>821</v>
      </c>
    </row>
    <row r="61" spans="1:22" ht="35.1" customHeight="1">
      <c r="A61" s="457"/>
      <c r="B61" s="458"/>
      <c r="C61" s="459"/>
      <c r="D61" s="293" t="s">
        <v>229</v>
      </c>
      <c r="E61" s="275">
        <v>4</v>
      </c>
      <c r="F61" s="293" t="s">
        <v>565</v>
      </c>
      <c r="G61" s="443"/>
      <c r="H61" s="462"/>
      <c r="I61" s="269"/>
      <c r="J61" s="457"/>
      <c r="K61" s="457"/>
      <c r="L61" s="300"/>
      <c r="M61" s="300"/>
      <c r="N61" s="300"/>
      <c r="O61" s="300"/>
      <c r="P61" s="300"/>
      <c r="Q61" s="300"/>
      <c r="R61" s="300"/>
      <c r="S61" s="300"/>
      <c r="T61" s="300">
        <v>1</v>
      </c>
      <c r="U61" s="587"/>
      <c r="V61" s="88"/>
    </row>
    <row r="62" spans="1:22" ht="35.1" customHeight="1">
      <c r="A62" s="457">
        <v>30</v>
      </c>
      <c r="B62" s="458" t="s">
        <v>215</v>
      </c>
      <c r="C62" s="459" t="s">
        <v>216</v>
      </c>
      <c r="D62" s="293" t="s">
        <v>230</v>
      </c>
      <c r="E62" s="275">
        <v>1</v>
      </c>
      <c r="F62" s="293" t="s">
        <v>566</v>
      </c>
      <c r="G62" s="443" t="s">
        <v>797</v>
      </c>
      <c r="H62" s="462">
        <v>150.61000000000001</v>
      </c>
      <c r="I62" s="295">
        <v>1</v>
      </c>
      <c r="J62" s="464" t="s">
        <v>911</v>
      </c>
      <c r="K62" s="464" t="s">
        <v>898</v>
      </c>
      <c r="L62" s="302"/>
      <c r="M62" s="298"/>
      <c r="N62" s="298"/>
      <c r="O62" s="298"/>
      <c r="P62" s="298"/>
      <c r="Q62" s="298"/>
      <c r="R62" s="298"/>
      <c r="S62" s="298"/>
      <c r="T62" s="298"/>
      <c r="U62" s="571">
        <v>44.08</v>
      </c>
      <c r="V62" s="87" t="s">
        <v>823</v>
      </c>
    </row>
    <row r="63" spans="1:22" ht="35.1" customHeight="1">
      <c r="A63" s="457"/>
      <c r="B63" s="458"/>
      <c r="C63" s="459"/>
      <c r="D63" s="293" t="s">
        <v>230</v>
      </c>
      <c r="E63" s="275">
        <v>2</v>
      </c>
      <c r="F63" s="293" t="s">
        <v>567</v>
      </c>
      <c r="G63" s="443"/>
      <c r="H63" s="462"/>
      <c r="I63" s="295">
        <v>1</v>
      </c>
      <c r="J63" s="464"/>
      <c r="K63" s="464"/>
      <c r="L63" s="299"/>
      <c r="M63" s="299"/>
      <c r="N63" s="298"/>
      <c r="O63" s="298"/>
      <c r="P63" s="298"/>
      <c r="Q63" s="298"/>
      <c r="R63" s="298"/>
      <c r="S63" s="298"/>
      <c r="T63" s="298"/>
      <c r="U63" s="572"/>
      <c r="V63" s="87" t="s">
        <v>821</v>
      </c>
    </row>
    <row r="64" spans="1:22" ht="35.1" customHeight="1">
      <c r="A64" s="457"/>
      <c r="B64" s="458"/>
      <c r="C64" s="459"/>
      <c r="D64" s="293" t="s">
        <v>231</v>
      </c>
      <c r="E64" s="275">
        <v>3</v>
      </c>
      <c r="F64" s="293" t="s">
        <v>568</v>
      </c>
      <c r="G64" s="443"/>
      <c r="H64" s="462"/>
      <c r="I64" s="295"/>
      <c r="J64" s="464"/>
      <c r="K64" s="464"/>
      <c r="L64" s="301"/>
      <c r="M64" s="300"/>
      <c r="N64" s="300"/>
      <c r="O64" s="300"/>
      <c r="P64" s="300"/>
      <c r="Q64" s="300"/>
      <c r="R64" s="300"/>
      <c r="S64" s="300"/>
      <c r="T64" s="300">
        <v>1</v>
      </c>
      <c r="U64" s="573"/>
      <c r="V64" s="33"/>
    </row>
    <row r="65" spans="1:23" ht="35.1" customHeight="1">
      <c r="A65" s="330">
        <v>31</v>
      </c>
      <c r="B65" s="304" t="s">
        <v>1088</v>
      </c>
      <c r="C65" s="459" t="s">
        <v>216</v>
      </c>
      <c r="D65" s="293" t="s">
        <v>232</v>
      </c>
      <c r="E65" s="275">
        <v>1</v>
      </c>
      <c r="F65" s="293" t="s">
        <v>569</v>
      </c>
      <c r="G65" s="303" t="s">
        <v>1093</v>
      </c>
      <c r="H65" s="273">
        <v>53.12</v>
      </c>
      <c r="I65" s="295"/>
      <c r="J65" s="463"/>
      <c r="K65" s="463"/>
      <c r="L65" s="301"/>
      <c r="M65" s="301"/>
      <c r="N65" s="301"/>
      <c r="O65" s="301"/>
      <c r="P65" s="301"/>
      <c r="Q65" s="301"/>
      <c r="R65" s="300">
        <v>1</v>
      </c>
      <c r="S65" s="298"/>
      <c r="T65" s="298"/>
      <c r="U65" s="570">
        <v>24.44</v>
      </c>
      <c r="V65" s="31"/>
    </row>
    <row r="66" spans="1:23" ht="35.1" customHeight="1">
      <c r="A66" s="330">
        <v>32</v>
      </c>
      <c r="B66" s="304" t="s">
        <v>1089</v>
      </c>
      <c r="C66" s="459"/>
      <c r="D66" s="293" t="s">
        <v>232</v>
      </c>
      <c r="E66" s="275">
        <v>1</v>
      </c>
      <c r="F66" s="293" t="s">
        <v>570</v>
      </c>
      <c r="G66" s="303" t="s">
        <v>1095</v>
      </c>
      <c r="H66" s="273">
        <v>53.02</v>
      </c>
      <c r="I66" s="295"/>
      <c r="J66" s="463"/>
      <c r="K66" s="463"/>
      <c r="L66" s="301"/>
      <c r="M66" s="301"/>
      <c r="N66" s="301"/>
      <c r="O66" s="297">
        <v>1</v>
      </c>
      <c r="P66" s="298"/>
      <c r="Q66" s="298"/>
      <c r="R66" s="298"/>
      <c r="S66" s="298"/>
      <c r="T66" s="298"/>
      <c r="U66" s="570"/>
      <c r="V66" s="31"/>
    </row>
    <row r="67" spans="1:23" ht="35.1" customHeight="1">
      <c r="A67" s="330">
        <v>33</v>
      </c>
      <c r="B67" s="304" t="s">
        <v>1090</v>
      </c>
      <c r="C67" s="459"/>
      <c r="D67" s="293" t="s">
        <v>233</v>
      </c>
      <c r="E67" s="275">
        <v>1</v>
      </c>
      <c r="F67" s="293" t="s">
        <v>571</v>
      </c>
      <c r="G67" s="303" t="s">
        <v>1094</v>
      </c>
      <c r="H67" s="273">
        <v>53.22</v>
      </c>
      <c r="I67" s="295"/>
      <c r="J67" s="463"/>
      <c r="K67" s="463"/>
      <c r="L67" s="301"/>
      <c r="M67" s="301"/>
      <c r="N67" s="301"/>
      <c r="O67" s="301"/>
      <c r="P67" s="301"/>
      <c r="Q67" s="301"/>
      <c r="R67" s="300">
        <v>1</v>
      </c>
      <c r="S67" s="298"/>
      <c r="T67" s="298"/>
      <c r="U67" s="582">
        <v>21.8</v>
      </c>
      <c r="V67" s="31"/>
    </row>
    <row r="68" spans="1:23" ht="35.1" customHeight="1">
      <c r="A68" s="330">
        <v>34</v>
      </c>
      <c r="B68" s="304" t="s">
        <v>1091</v>
      </c>
      <c r="C68" s="459"/>
      <c r="D68" s="293" t="s">
        <v>233</v>
      </c>
      <c r="E68" s="275">
        <v>1</v>
      </c>
      <c r="F68" s="293" t="s">
        <v>572</v>
      </c>
      <c r="G68" s="303" t="s">
        <v>1095</v>
      </c>
      <c r="H68" s="273">
        <v>53.33</v>
      </c>
      <c r="I68" s="269"/>
      <c r="J68" s="463"/>
      <c r="K68" s="463"/>
      <c r="L68" s="296"/>
      <c r="M68" s="296"/>
      <c r="N68" s="296"/>
      <c r="O68" s="297">
        <v>1</v>
      </c>
      <c r="P68" s="298"/>
      <c r="Q68" s="298"/>
      <c r="R68" s="298"/>
      <c r="S68" s="298"/>
      <c r="T68" s="298"/>
      <c r="U68" s="582"/>
      <c r="V68" s="33"/>
    </row>
    <row r="69" spans="1:23" ht="35.1" customHeight="1">
      <c r="A69" s="330">
        <v>35</v>
      </c>
      <c r="B69" s="304" t="s">
        <v>1092</v>
      </c>
      <c r="C69" s="459"/>
      <c r="D69" s="293" t="s">
        <v>232</v>
      </c>
      <c r="E69" s="275">
        <v>1</v>
      </c>
      <c r="F69" s="293" t="s">
        <v>573</v>
      </c>
      <c r="G69" s="303" t="s">
        <v>1096</v>
      </c>
      <c r="H69" s="273">
        <v>53.12</v>
      </c>
      <c r="I69" s="269"/>
      <c r="J69" s="463"/>
      <c r="K69" s="463"/>
      <c r="L69" s="296"/>
      <c r="M69" s="297">
        <v>1</v>
      </c>
      <c r="N69" s="298"/>
      <c r="O69" s="298"/>
      <c r="P69" s="298"/>
      <c r="Q69" s="298"/>
      <c r="R69" s="298"/>
      <c r="S69" s="298"/>
      <c r="T69" s="298"/>
      <c r="U69" s="582"/>
      <c r="V69" s="32"/>
    </row>
    <row r="70" spans="1:23">
      <c r="A70" s="240"/>
      <c r="B70" s="164"/>
      <c r="C70" s="456" t="s">
        <v>21</v>
      </c>
      <c r="D70" s="456"/>
      <c r="E70" s="26">
        <f>E11+E14+E19+E20+E21+E22+E23+E24+E26+E30+E31+E32+E33+E34+E35+E36+E37+E38+E39+E42+E48+E49+E50+E51+E52+E57+E61+E64+E65+E66+E67+E68+E69+E12+E13</f>
        <v>62</v>
      </c>
      <c r="F70" s="37"/>
      <c r="G70" s="37"/>
      <c r="H70" s="40">
        <f>H8+H12+H15+H20+H25+H27+H31+H36+H40+H43+H49+H53+H58+H62+H65</f>
        <v>2164.62</v>
      </c>
      <c r="I70" s="46">
        <f>SUM(I8:I69)</f>
        <v>13</v>
      </c>
      <c r="J70" s="46"/>
      <c r="K70" s="46"/>
      <c r="L70" s="46">
        <f t="shared" ref="L70:U70" si="0">SUM(L8:L69)</f>
        <v>1</v>
      </c>
      <c r="M70" s="46">
        <f t="shared" si="0"/>
        <v>4</v>
      </c>
      <c r="N70" s="46">
        <f t="shared" si="0"/>
        <v>2</v>
      </c>
      <c r="O70" s="46">
        <f t="shared" si="0"/>
        <v>3</v>
      </c>
      <c r="P70" s="46">
        <f t="shared" si="0"/>
        <v>12</v>
      </c>
      <c r="Q70" s="46">
        <f t="shared" si="0"/>
        <v>0</v>
      </c>
      <c r="R70" s="46">
        <f t="shared" si="0"/>
        <v>7</v>
      </c>
      <c r="S70" s="46">
        <f t="shared" si="0"/>
        <v>4</v>
      </c>
      <c r="T70" s="46">
        <f t="shared" si="0"/>
        <v>14</v>
      </c>
      <c r="U70" s="40">
        <f t="shared" si="0"/>
        <v>1063.02</v>
      </c>
      <c r="V70" s="21"/>
    </row>
    <row r="71" spans="1:23" ht="42" customHeight="1">
      <c r="A71" s="465" t="s">
        <v>883</v>
      </c>
      <c r="B71" s="465"/>
      <c r="C71" s="465"/>
      <c r="D71" s="465"/>
      <c r="E71" s="465"/>
      <c r="F71" s="465"/>
      <c r="G71" s="465"/>
      <c r="H71" s="465"/>
      <c r="I71" s="465"/>
      <c r="J71" s="465"/>
      <c r="K71" s="465"/>
      <c r="L71" s="465"/>
      <c r="M71" s="465"/>
      <c r="N71" s="465"/>
      <c r="O71" s="465"/>
      <c r="P71" s="465"/>
      <c r="Q71" s="465"/>
      <c r="R71" s="465"/>
      <c r="S71" s="465"/>
      <c r="T71" s="465"/>
      <c r="U71" s="465"/>
      <c r="V71" s="465"/>
      <c r="W71" s="69"/>
    </row>
    <row r="72" spans="1:23" ht="15" customHeight="1">
      <c r="A72" s="370" t="s">
        <v>0</v>
      </c>
      <c r="B72" s="370" t="s">
        <v>1</v>
      </c>
      <c r="C72" s="370" t="s">
        <v>2</v>
      </c>
      <c r="D72" s="378" t="s">
        <v>3</v>
      </c>
      <c r="E72" s="385"/>
      <c r="F72" s="370" t="s">
        <v>4</v>
      </c>
      <c r="U72" s="461"/>
      <c r="V72" s="461"/>
    </row>
    <row r="73" spans="1:23">
      <c r="A73" s="370"/>
      <c r="B73" s="370"/>
      <c r="C73" s="370"/>
      <c r="D73" s="379"/>
      <c r="E73" s="386"/>
      <c r="F73" s="370"/>
    </row>
    <row r="74" spans="1:23">
      <c r="A74" s="370"/>
      <c r="B74" s="370"/>
      <c r="C74" s="370"/>
      <c r="D74" s="380"/>
      <c r="E74" s="387"/>
      <c r="F74" s="370"/>
    </row>
    <row r="75" spans="1:23">
      <c r="A75" s="194">
        <v>1</v>
      </c>
      <c r="B75" s="165" t="s">
        <v>186</v>
      </c>
      <c r="C75" s="162" t="s">
        <v>190</v>
      </c>
      <c r="D75" s="467" t="s">
        <v>199</v>
      </c>
      <c r="E75" s="468"/>
      <c r="F75" s="53" t="s">
        <v>842</v>
      </c>
    </row>
    <row r="81" spans="1:22">
      <c r="A81" s="455"/>
      <c r="B81" s="455"/>
      <c r="C81" s="455"/>
      <c r="D81" s="455"/>
      <c r="E81" s="455"/>
      <c r="F81" s="455"/>
      <c r="G81" s="455"/>
      <c r="H81" s="455"/>
      <c r="I81" s="455"/>
      <c r="J81" s="455"/>
      <c r="K81" s="455"/>
      <c r="L81" s="455"/>
      <c r="M81" s="455"/>
      <c r="N81" s="455"/>
      <c r="O81" s="455"/>
      <c r="P81" s="455"/>
      <c r="Q81" s="455"/>
      <c r="R81" s="455"/>
      <c r="S81" s="455"/>
      <c r="T81" s="455"/>
      <c r="U81" s="455"/>
      <c r="V81" s="455"/>
    </row>
  </sheetData>
  <mergeCells count="127">
    <mergeCell ref="K49:K52"/>
    <mergeCell ref="D75:E75"/>
    <mergeCell ref="D72:E74"/>
    <mergeCell ref="G27:G30"/>
    <mergeCell ref="H27:H30"/>
    <mergeCell ref="A27:A30"/>
    <mergeCell ref="B27:B30"/>
    <mergeCell ref="C27:C30"/>
    <mergeCell ref="C49:C52"/>
    <mergeCell ref="C36:C39"/>
    <mergeCell ref="A40:A42"/>
    <mergeCell ref="B40:B42"/>
    <mergeCell ref="C40:C42"/>
    <mergeCell ref="A43:A48"/>
    <mergeCell ref="B43:B48"/>
    <mergeCell ref="C43:C48"/>
    <mergeCell ref="G43:G48"/>
    <mergeCell ref="H43:H48"/>
    <mergeCell ref="B62:B64"/>
    <mergeCell ref="C62:C64"/>
    <mergeCell ref="G62:G64"/>
    <mergeCell ref="C31:C35"/>
    <mergeCell ref="J27:J30"/>
    <mergeCell ref="K27:K30"/>
    <mergeCell ref="A25:A26"/>
    <mergeCell ref="B25:B26"/>
    <mergeCell ref="C25:C26"/>
    <mergeCell ref="A71:V71"/>
    <mergeCell ref="A72:A74"/>
    <mergeCell ref="B72:B74"/>
    <mergeCell ref="C72:C74"/>
    <mergeCell ref="F72:F74"/>
    <mergeCell ref="U40:U42"/>
    <mergeCell ref="H62:H64"/>
    <mergeCell ref="G58:G61"/>
    <mergeCell ref="U43:U48"/>
    <mergeCell ref="G40:G42"/>
    <mergeCell ref="H40:H42"/>
    <mergeCell ref="J40:J42"/>
    <mergeCell ref="K40:K42"/>
    <mergeCell ref="J43:J48"/>
    <mergeCell ref="K43:K48"/>
    <mergeCell ref="J49:J52"/>
    <mergeCell ref="K36:K39"/>
    <mergeCell ref="U27:U30"/>
    <mergeCell ref="J31:J35"/>
    <mergeCell ref="J36:J39"/>
    <mergeCell ref="K58:K61"/>
    <mergeCell ref="A81:V81"/>
    <mergeCell ref="C70:D70"/>
    <mergeCell ref="U53:U57"/>
    <mergeCell ref="U58:U61"/>
    <mergeCell ref="U62:U64"/>
    <mergeCell ref="A53:A57"/>
    <mergeCell ref="B53:B57"/>
    <mergeCell ref="C53:C57"/>
    <mergeCell ref="G53:G57"/>
    <mergeCell ref="H53:H57"/>
    <mergeCell ref="U72:V72"/>
    <mergeCell ref="C65:C69"/>
    <mergeCell ref="A58:A61"/>
    <mergeCell ref="B58:B61"/>
    <mergeCell ref="C58:C61"/>
    <mergeCell ref="H58:H61"/>
    <mergeCell ref="A62:A64"/>
    <mergeCell ref="J65:J69"/>
    <mergeCell ref="K65:K69"/>
    <mergeCell ref="J53:J57"/>
    <mergeCell ref="J62:J64"/>
    <mergeCell ref="K62:K64"/>
    <mergeCell ref="K53:K57"/>
    <mergeCell ref="J58:J61"/>
    <mergeCell ref="A1:V1"/>
    <mergeCell ref="A2:V2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S6:S7"/>
    <mergeCell ref="A4:G4"/>
    <mergeCell ref="H4:V4"/>
    <mergeCell ref="I5:T5"/>
    <mergeCell ref="V5:V7"/>
    <mergeCell ref="I6:I7"/>
    <mergeCell ref="L6:L7"/>
    <mergeCell ref="M6:M7"/>
    <mergeCell ref="N6:N7"/>
    <mergeCell ref="T6:T7"/>
    <mergeCell ref="Q6:R6"/>
    <mergeCell ref="U5:U7"/>
    <mergeCell ref="A3:S3"/>
    <mergeCell ref="A15:A19"/>
    <mergeCell ref="B15:B19"/>
    <mergeCell ref="C15:C19"/>
    <mergeCell ref="B8:B11"/>
    <mergeCell ref="C12:C14"/>
    <mergeCell ref="H12:H14"/>
    <mergeCell ref="A8:A11"/>
    <mergeCell ref="C8:C11"/>
    <mergeCell ref="G8:G11"/>
    <mergeCell ref="K31:K35"/>
    <mergeCell ref="K6:K7"/>
    <mergeCell ref="J6:J7"/>
    <mergeCell ref="U15:U19"/>
    <mergeCell ref="C20:C24"/>
    <mergeCell ref="J25:J26"/>
    <mergeCell ref="U8:U11"/>
    <mergeCell ref="K25:K26"/>
    <mergeCell ref="U25:U26"/>
    <mergeCell ref="G15:G19"/>
    <mergeCell ref="H15:H19"/>
    <mergeCell ref="J15:J19"/>
    <mergeCell ref="K15:K19"/>
    <mergeCell ref="J20:J24"/>
    <mergeCell ref="J8:J11"/>
    <mergeCell ref="K8:K11"/>
    <mergeCell ref="J12:J14"/>
    <mergeCell ref="K12:K14"/>
    <mergeCell ref="G25:G26"/>
    <mergeCell ref="H25:H26"/>
    <mergeCell ref="H8:H11"/>
    <mergeCell ref="K20:K24"/>
  </mergeCells>
  <pageMargins left="0.15748031496063" right="0.15748031496063" top="0.196850393700787" bottom="0.15748031496063" header="0.118110236220472" footer="0.118110236220472"/>
  <pageSetup paperSize="9" scale="78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7"/>
  <sheetViews>
    <sheetView view="pageBreakPreview" zoomScale="87" zoomScaleSheetLayoutView="87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U8" sqref="U8:U30"/>
    </sheetView>
  </sheetViews>
  <sheetFormatPr defaultRowHeight="15"/>
  <cols>
    <col min="1" max="1" width="3.28515625" customWidth="1"/>
    <col min="2" max="2" width="12.85546875" customWidth="1"/>
    <col min="3" max="3" width="10.42578125" customWidth="1"/>
    <col min="4" max="4" width="14" customWidth="1"/>
    <col min="5" max="5" width="3.140625" style="158" customWidth="1"/>
    <col min="6" max="6" width="32.85546875" customWidth="1"/>
    <col min="7" max="7" width="24.7109375" customWidth="1"/>
    <col min="8" max="8" width="13.28515625" style="196" customWidth="1"/>
    <col min="9" max="9" width="2.42578125" style="109" hidden="1" customWidth="1"/>
    <col min="10" max="10" width="9.7109375" customWidth="1"/>
    <col min="11" max="11" width="11.7109375" style="174" customWidth="1"/>
    <col min="12" max="20" width="4.7109375" customWidth="1"/>
    <col min="21" max="21" width="7.85546875" customWidth="1"/>
    <col min="22" max="22" width="11" style="85" customWidth="1"/>
  </cols>
  <sheetData>
    <row r="1" spans="1:24">
      <c r="A1" s="489" t="s">
        <v>19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</row>
    <row r="2" spans="1:24">
      <c r="A2" s="489" t="s">
        <v>961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</row>
    <row r="3" spans="1:24">
      <c r="A3" s="452" t="s">
        <v>947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4"/>
      <c r="U3" s="172" t="str">
        <f>Summary!V3</f>
        <v>Date:-31.03.2015</v>
      </c>
      <c r="V3" s="173"/>
    </row>
    <row r="4" spans="1:24" ht="32.25" customHeight="1">
      <c r="A4" s="490" t="s">
        <v>1150</v>
      </c>
      <c r="B4" s="490"/>
      <c r="C4" s="490"/>
      <c r="D4" s="490"/>
      <c r="E4" s="490"/>
      <c r="F4" s="490"/>
      <c r="G4" s="490"/>
      <c r="H4" s="449" t="s">
        <v>35</v>
      </c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2"/>
    </row>
    <row r="5" spans="1:24" ht="13.5" customHeight="1">
      <c r="A5" s="370" t="s">
        <v>0</v>
      </c>
      <c r="B5" s="370" t="s">
        <v>1</v>
      </c>
      <c r="C5" s="370" t="s">
        <v>2</v>
      </c>
      <c r="D5" s="370" t="s">
        <v>3</v>
      </c>
      <c r="E5" s="370" t="s">
        <v>33</v>
      </c>
      <c r="F5" s="370" t="s">
        <v>4</v>
      </c>
      <c r="G5" s="370" t="s">
        <v>5</v>
      </c>
      <c r="H5" s="370" t="s">
        <v>6</v>
      </c>
      <c r="I5" s="400" t="s">
        <v>16</v>
      </c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370" t="s">
        <v>939</v>
      </c>
      <c r="V5" s="398" t="s">
        <v>14</v>
      </c>
    </row>
    <row r="6" spans="1:24" ht="23.25" customHeight="1">
      <c r="A6" s="370"/>
      <c r="B6" s="370"/>
      <c r="C6" s="370"/>
      <c r="D6" s="370"/>
      <c r="E6" s="370"/>
      <c r="F6" s="370"/>
      <c r="G6" s="370"/>
      <c r="H6" s="370"/>
      <c r="I6" s="370" t="s">
        <v>7</v>
      </c>
      <c r="J6" s="370" t="s">
        <v>895</v>
      </c>
      <c r="K6" s="370" t="s">
        <v>896</v>
      </c>
      <c r="L6" s="400" t="s">
        <v>15</v>
      </c>
      <c r="M6" s="370" t="s">
        <v>10</v>
      </c>
      <c r="N6" s="370" t="s">
        <v>9</v>
      </c>
      <c r="O6" s="370" t="s">
        <v>17</v>
      </c>
      <c r="P6" s="370"/>
      <c r="Q6" s="370" t="s">
        <v>18</v>
      </c>
      <c r="R6" s="370"/>
      <c r="S6" s="370" t="s">
        <v>13</v>
      </c>
      <c r="T6" s="370" t="s">
        <v>8</v>
      </c>
      <c r="U6" s="370"/>
      <c r="V6" s="398"/>
    </row>
    <row r="7" spans="1:24" ht="22.5" customHeight="1">
      <c r="A7" s="37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400"/>
      <c r="M7" s="370"/>
      <c r="N7" s="370"/>
      <c r="O7" s="268" t="s">
        <v>11</v>
      </c>
      <c r="P7" s="268" t="s">
        <v>12</v>
      </c>
      <c r="Q7" s="268" t="s">
        <v>11</v>
      </c>
      <c r="R7" s="268" t="s">
        <v>12</v>
      </c>
      <c r="S7" s="370"/>
      <c r="T7" s="370"/>
      <c r="U7" s="370"/>
      <c r="V7" s="398"/>
    </row>
    <row r="8" spans="1:24" ht="35.1" customHeight="1">
      <c r="A8" s="257">
        <v>1</v>
      </c>
      <c r="B8" s="93" t="s">
        <v>977</v>
      </c>
      <c r="C8" s="480" t="s">
        <v>136</v>
      </c>
      <c r="D8" s="285" t="s">
        <v>142</v>
      </c>
      <c r="E8" s="269">
        <v>1</v>
      </c>
      <c r="F8" s="293" t="s">
        <v>574</v>
      </c>
      <c r="G8" s="292" t="s">
        <v>886</v>
      </c>
      <c r="H8" s="306">
        <v>52.23</v>
      </c>
      <c r="I8" s="114"/>
      <c r="J8" s="358"/>
      <c r="K8" s="195" t="s">
        <v>964</v>
      </c>
      <c r="L8" s="45"/>
      <c r="M8" s="45"/>
      <c r="N8" s="45"/>
      <c r="O8" s="45"/>
      <c r="P8" s="45"/>
      <c r="Q8" s="45"/>
      <c r="R8" s="45"/>
      <c r="S8" s="45"/>
      <c r="T8" s="45"/>
      <c r="U8" s="584"/>
      <c r="V8" s="89"/>
      <c r="W8" s="16"/>
      <c r="X8" s="16"/>
    </row>
    <row r="9" spans="1:24" ht="35.1" customHeight="1">
      <c r="A9" s="257">
        <v>2</v>
      </c>
      <c r="B9" s="93" t="s">
        <v>978</v>
      </c>
      <c r="C9" s="480"/>
      <c r="D9" s="285" t="s">
        <v>142</v>
      </c>
      <c r="E9" s="269">
        <v>1</v>
      </c>
      <c r="F9" s="293" t="s">
        <v>575</v>
      </c>
      <c r="G9" s="292" t="s">
        <v>981</v>
      </c>
      <c r="H9" s="307">
        <v>51.162269999999999</v>
      </c>
      <c r="I9" s="114"/>
      <c r="J9" s="488"/>
      <c r="K9" s="195" t="s">
        <v>964</v>
      </c>
      <c r="L9" s="221"/>
      <c r="M9" s="221"/>
      <c r="N9" s="221"/>
      <c r="O9" s="221">
        <v>1</v>
      </c>
      <c r="P9" s="45"/>
      <c r="Q9" s="45"/>
      <c r="R9" s="45"/>
      <c r="S9" s="45"/>
      <c r="T9" s="45"/>
      <c r="U9" s="581">
        <v>9.77</v>
      </c>
      <c r="V9" s="87"/>
    </row>
    <row r="10" spans="1:24" ht="35.1" customHeight="1">
      <c r="A10" s="257">
        <v>3</v>
      </c>
      <c r="B10" s="93" t="s">
        <v>979</v>
      </c>
      <c r="C10" s="480"/>
      <c r="D10" s="285" t="s">
        <v>142</v>
      </c>
      <c r="E10" s="269">
        <v>1</v>
      </c>
      <c r="F10" s="293" t="s">
        <v>576</v>
      </c>
      <c r="G10" s="292" t="s">
        <v>982</v>
      </c>
      <c r="H10" s="307">
        <v>51.418700000000001</v>
      </c>
      <c r="I10" s="114"/>
      <c r="J10" s="488"/>
      <c r="K10" s="195" t="s">
        <v>964</v>
      </c>
      <c r="L10" s="221"/>
      <c r="M10" s="221"/>
      <c r="N10" s="221"/>
      <c r="O10" s="221">
        <v>1</v>
      </c>
      <c r="P10" s="45"/>
      <c r="Q10" s="45"/>
      <c r="R10" s="45"/>
      <c r="S10" s="45"/>
      <c r="T10" s="45"/>
      <c r="U10" s="581">
        <v>16.7</v>
      </c>
      <c r="V10" s="87"/>
    </row>
    <row r="11" spans="1:24" ht="35.1" customHeight="1">
      <c r="A11" s="257">
        <v>4</v>
      </c>
      <c r="B11" s="93" t="s">
        <v>980</v>
      </c>
      <c r="C11" s="480"/>
      <c r="D11" s="285" t="s">
        <v>142</v>
      </c>
      <c r="E11" s="269">
        <v>1</v>
      </c>
      <c r="F11" s="293" t="s">
        <v>577</v>
      </c>
      <c r="G11" s="292" t="s">
        <v>983</v>
      </c>
      <c r="H11" s="307">
        <v>51.31897</v>
      </c>
      <c r="I11" s="114"/>
      <c r="J11" s="359"/>
      <c r="K11" s="195" t="s">
        <v>964</v>
      </c>
      <c r="L11" s="221"/>
      <c r="M11" s="221"/>
      <c r="N11" s="221">
        <v>1</v>
      </c>
      <c r="O11" s="45"/>
      <c r="P11" s="45"/>
      <c r="Q11" s="45"/>
      <c r="R11" s="45"/>
      <c r="S11" s="45"/>
      <c r="T11" s="45"/>
      <c r="U11" s="581">
        <v>5.99</v>
      </c>
      <c r="V11" s="36"/>
    </row>
    <row r="12" spans="1:24" ht="35.1" customHeight="1">
      <c r="A12" s="257">
        <v>5</v>
      </c>
      <c r="B12" s="305" t="s">
        <v>984</v>
      </c>
      <c r="C12" s="480" t="s">
        <v>136</v>
      </c>
      <c r="D12" s="285" t="s">
        <v>143</v>
      </c>
      <c r="E12" s="269">
        <v>1</v>
      </c>
      <c r="F12" s="293" t="s">
        <v>578</v>
      </c>
      <c r="G12" s="292" t="s">
        <v>887</v>
      </c>
      <c r="H12" s="308">
        <v>52.4</v>
      </c>
      <c r="I12" s="114"/>
      <c r="J12" s="23"/>
      <c r="K12" s="472" t="s">
        <v>964</v>
      </c>
      <c r="L12" s="45"/>
      <c r="M12" s="45"/>
      <c r="N12" s="45"/>
      <c r="O12" s="45"/>
      <c r="P12" s="45"/>
      <c r="Q12" s="45"/>
      <c r="R12" s="45"/>
      <c r="S12" s="45"/>
      <c r="T12" s="45"/>
      <c r="U12" s="581"/>
      <c r="V12" s="90"/>
    </row>
    <row r="13" spans="1:24" ht="35.1" customHeight="1">
      <c r="A13" s="257">
        <v>6</v>
      </c>
      <c r="B13" s="305" t="s">
        <v>985</v>
      </c>
      <c r="C13" s="480"/>
      <c r="D13" s="285" t="s">
        <v>143</v>
      </c>
      <c r="E13" s="269">
        <v>1</v>
      </c>
      <c r="F13" s="293" t="s">
        <v>579</v>
      </c>
      <c r="G13" s="292" t="s">
        <v>993</v>
      </c>
      <c r="H13" s="307">
        <v>49.254669999999997</v>
      </c>
      <c r="I13" s="114">
        <v>1</v>
      </c>
      <c r="J13" s="23"/>
      <c r="K13" s="473"/>
      <c r="L13" s="45"/>
      <c r="M13" s="45"/>
      <c r="N13" s="45"/>
      <c r="O13" s="45"/>
      <c r="P13" s="45"/>
      <c r="Q13" s="45"/>
      <c r="R13" s="45"/>
      <c r="S13" s="45"/>
      <c r="T13" s="45"/>
      <c r="U13" s="581"/>
      <c r="V13" s="87"/>
    </row>
    <row r="14" spans="1:24" ht="35.1" customHeight="1">
      <c r="A14" s="257">
        <v>7</v>
      </c>
      <c r="B14" s="305" t="s">
        <v>986</v>
      </c>
      <c r="C14" s="480"/>
      <c r="D14" s="285" t="s">
        <v>143</v>
      </c>
      <c r="E14" s="269">
        <v>1</v>
      </c>
      <c r="F14" s="293" t="s">
        <v>580</v>
      </c>
      <c r="G14" s="292" t="s">
        <v>982</v>
      </c>
      <c r="H14" s="307">
        <v>51.612609999999997</v>
      </c>
      <c r="I14" s="114"/>
      <c r="J14" s="23"/>
      <c r="K14" s="473"/>
      <c r="L14" s="222"/>
      <c r="M14" s="222"/>
      <c r="N14" s="222"/>
      <c r="O14" s="222"/>
      <c r="P14" s="222"/>
      <c r="Q14" s="222"/>
      <c r="R14" s="222">
        <v>1</v>
      </c>
      <c r="S14" s="45"/>
      <c r="T14" s="45"/>
      <c r="U14" s="581">
        <v>29.78</v>
      </c>
      <c r="V14" s="87"/>
    </row>
    <row r="15" spans="1:24" ht="35.1" customHeight="1">
      <c r="A15" s="257">
        <v>8</v>
      </c>
      <c r="B15" s="305" t="s">
        <v>987</v>
      </c>
      <c r="C15" s="480"/>
      <c r="D15" s="285" t="s">
        <v>143</v>
      </c>
      <c r="E15" s="269">
        <v>1</v>
      </c>
      <c r="F15" s="293" t="s">
        <v>581</v>
      </c>
      <c r="G15" s="292" t="s">
        <v>887</v>
      </c>
      <c r="H15" s="307">
        <v>52.25</v>
      </c>
      <c r="I15" s="114"/>
      <c r="J15" s="23"/>
      <c r="K15" s="473"/>
      <c r="L15" s="45"/>
      <c r="M15" s="45"/>
      <c r="N15" s="45"/>
      <c r="O15" s="45"/>
      <c r="P15" s="45"/>
      <c r="Q15" s="45"/>
      <c r="R15" s="45"/>
      <c r="S15" s="45"/>
      <c r="T15" s="45"/>
      <c r="U15" s="581"/>
      <c r="V15" s="87"/>
    </row>
    <row r="16" spans="1:24" ht="35.1" customHeight="1">
      <c r="A16" s="257">
        <v>9</v>
      </c>
      <c r="B16" s="305" t="s">
        <v>988</v>
      </c>
      <c r="C16" s="480"/>
      <c r="D16" s="285" t="s">
        <v>143</v>
      </c>
      <c r="E16" s="269">
        <v>1</v>
      </c>
      <c r="F16" s="293" t="s">
        <v>582</v>
      </c>
      <c r="G16" s="292" t="s">
        <v>993</v>
      </c>
      <c r="H16" s="309">
        <v>48.853900000000003</v>
      </c>
      <c r="I16" s="114"/>
      <c r="J16" s="23"/>
      <c r="K16" s="474"/>
      <c r="L16" s="222"/>
      <c r="M16" s="222"/>
      <c r="N16" s="222"/>
      <c r="O16" s="222"/>
      <c r="P16" s="222">
        <v>1</v>
      </c>
      <c r="Q16" s="45"/>
      <c r="R16" s="45"/>
      <c r="S16" s="45"/>
      <c r="T16" s="45"/>
      <c r="U16" s="581">
        <v>11.02</v>
      </c>
      <c r="V16" s="90"/>
    </row>
    <row r="17" spans="1:22" ht="35.1" customHeight="1">
      <c r="A17" s="257">
        <v>10</v>
      </c>
      <c r="B17" s="305" t="s">
        <v>989</v>
      </c>
      <c r="C17" s="480" t="s">
        <v>136</v>
      </c>
      <c r="D17" s="285" t="s">
        <v>144</v>
      </c>
      <c r="E17" s="269">
        <v>1</v>
      </c>
      <c r="F17" s="293" t="s">
        <v>583</v>
      </c>
      <c r="G17" s="292" t="s">
        <v>983</v>
      </c>
      <c r="H17" s="306">
        <v>52.6</v>
      </c>
      <c r="I17" s="114"/>
      <c r="J17" s="23"/>
      <c r="K17" s="175"/>
      <c r="L17" s="222"/>
      <c r="M17" s="222"/>
      <c r="N17" s="222"/>
      <c r="O17" s="222"/>
      <c r="P17" s="222">
        <v>1</v>
      </c>
      <c r="Q17" s="45"/>
      <c r="R17" s="45"/>
      <c r="S17" s="45"/>
      <c r="T17" s="45"/>
      <c r="U17" s="581">
        <v>21.79</v>
      </c>
      <c r="V17" s="87"/>
    </row>
    <row r="18" spans="1:22" ht="35.1" customHeight="1">
      <c r="A18" s="257">
        <v>11</v>
      </c>
      <c r="B18" s="305" t="s">
        <v>990</v>
      </c>
      <c r="C18" s="480"/>
      <c r="D18" s="285" t="s">
        <v>144</v>
      </c>
      <c r="E18" s="269">
        <v>1</v>
      </c>
      <c r="F18" s="293" t="s">
        <v>584</v>
      </c>
      <c r="G18" s="292" t="s">
        <v>1164</v>
      </c>
      <c r="H18" s="306">
        <v>52.52</v>
      </c>
      <c r="I18" s="114"/>
      <c r="J18" s="23"/>
      <c r="K18" s="175"/>
      <c r="L18" s="222"/>
      <c r="M18" s="222"/>
      <c r="N18" s="222"/>
      <c r="O18" s="222">
        <v>1</v>
      </c>
      <c r="P18" s="102"/>
      <c r="Q18" s="45"/>
      <c r="R18" s="45"/>
      <c r="S18" s="45"/>
      <c r="T18" s="45"/>
      <c r="U18" s="581">
        <v>12.88</v>
      </c>
      <c r="V18" s="87"/>
    </row>
    <row r="19" spans="1:22" ht="35.1" customHeight="1">
      <c r="A19" s="257">
        <v>12</v>
      </c>
      <c r="B19" s="305" t="s">
        <v>991</v>
      </c>
      <c r="C19" s="480"/>
      <c r="D19" s="285" t="s">
        <v>144</v>
      </c>
      <c r="E19" s="269">
        <v>1</v>
      </c>
      <c r="F19" s="293" t="s">
        <v>585</v>
      </c>
      <c r="G19" s="292" t="s">
        <v>1164</v>
      </c>
      <c r="H19" s="306">
        <v>52.52</v>
      </c>
      <c r="I19" s="114"/>
      <c r="J19" s="23"/>
      <c r="K19" s="175"/>
      <c r="L19" s="222">
        <v>1</v>
      </c>
      <c r="M19" s="102"/>
      <c r="N19" s="102"/>
      <c r="O19" s="102"/>
      <c r="P19" s="102"/>
      <c r="Q19" s="45"/>
      <c r="R19" s="45"/>
      <c r="S19" s="45"/>
      <c r="T19" s="45"/>
      <c r="U19" s="581"/>
      <c r="V19" s="36"/>
    </row>
    <row r="20" spans="1:22" ht="35.1" customHeight="1">
      <c r="A20" s="257">
        <v>13</v>
      </c>
      <c r="B20" s="305" t="s">
        <v>992</v>
      </c>
      <c r="C20" s="480"/>
      <c r="D20" s="285" t="s">
        <v>145</v>
      </c>
      <c r="E20" s="269">
        <v>1</v>
      </c>
      <c r="F20" s="293" t="s">
        <v>586</v>
      </c>
      <c r="G20" s="292" t="s">
        <v>983</v>
      </c>
      <c r="H20" s="306">
        <v>52.52</v>
      </c>
      <c r="I20" s="114"/>
      <c r="J20" s="23"/>
      <c r="K20" s="175"/>
      <c r="L20" s="222">
        <v>1</v>
      </c>
      <c r="M20" s="45"/>
      <c r="N20" s="45"/>
      <c r="O20" s="45"/>
      <c r="P20" s="45"/>
      <c r="Q20" s="45"/>
      <c r="R20" s="45"/>
      <c r="S20" s="45"/>
      <c r="T20" s="45"/>
      <c r="U20" s="581"/>
      <c r="V20" s="89"/>
    </row>
    <row r="21" spans="1:22" ht="35.1" customHeight="1">
      <c r="A21" s="258">
        <v>14</v>
      </c>
      <c r="B21" s="305" t="s">
        <v>1098</v>
      </c>
      <c r="C21" s="480" t="s">
        <v>136</v>
      </c>
      <c r="D21" s="285" t="s">
        <v>146</v>
      </c>
      <c r="E21" s="269">
        <v>1</v>
      </c>
      <c r="F21" s="293" t="s">
        <v>587</v>
      </c>
      <c r="G21" s="292" t="s">
        <v>1164</v>
      </c>
      <c r="H21" s="306">
        <v>53.12</v>
      </c>
      <c r="I21" s="114">
        <v>1</v>
      </c>
      <c r="J21" s="23"/>
      <c r="K21" s="175"/>
      <c r="L21" s="45"/>
      <c r="M21" s="45"/>
      <c r="N21" s="45"/>
      <c r="O21" s="45"/>
      <c r="P21" s="45"/>
      <c r="Q21" s="45"/>
      <c r="R21" s="45"/>
      <c r="S21" s="45"/>
      <c r="T21" s="45"/>
      <c r="U21" s="581"/>
      <c r="V21" s="89"/>
    </row>
    <row r="22" spans="1:22" ht="35.1" customHeight="1">
      <c r="A22" s="251">
        <v>15</v>
      </c>
      <c r="B22" s="93" t="s">
        <v>1099</v>
      </c>
      <c r="C22" s="480"/>
      <c r="D22" s="285" t="s">
        <v>147</v>
      </c>
      <c r="E22" s="269">
        <v>1</v>
      </c>
      <c r="F22" s="293" t="s">
        <v>588</v>
      </c>
      <c r="G22" s="292" t="s">
        <v>1164</v>
      </c>
      <c r="H22" s="306">
        <v>53.83</v>
      </c>
      <c r="I22" s="114"/>
      <c r="J22" s="23"/>
      <c r="K22" s="175"/>
      <c r="L22" s="222">
        <v>1</v>
      </c>
      <c r="M22" s="45"/>
      <c r="N22" s="45"/>
      <c r="O22" s="45"/>
      <c r="P22" s="45"/>
      <c r="Q22" s="45"/>
      <c r="R22" s="45"/>
      <c r="S22" s="45"/>
      <c r="T22" s="45"/>
      <c r="U22" s="581"/>
      <c r="V22" s="89"/>
    </row>
    <row r="23" spans="1:22" ht="35.1" customHeight="1">
      <c r="A23" s="476">
        <v>16</v>
      </c>
      <c r="B23" s="477" t="s">
        <v>125</v>
      </c>
      <c r="C23" s="480" t="s">
        <v>136</v>
      </c>
      <c r="D23" s="285" t="s">
        <v>148</v>
      </c>
      <c r="E23" s="269">
        <v>1</v>
      </c>
      <c r="F23" s="293" t="s">
        <v>589</v>
      </c>
      <c r="G23" s="481" t="s">
        <v>791</v>
      </c>
      <c r="H23" s="485">
        <v>248.61</v>
      </c>
      <c r="I23" s="114"/>
      <c r="J23" s="472">
        <v>8.2012999999999998</v>
      </c>
      <c r="K23" s="472" t="s">
        <v>898</v>
      </c>
      <c r="L23" s="160"/>
      <c r="M23" s="160"/>
      <c r="N23" s="160"/>
      <c r="O23" s="160"/>
      <c r="P23" s="160"/>
      <c r="Q23" s="160"/>
      <c r="R23" s="160"/>
      <c r="S23" s="160"/>
      <c r="T23" s="160">
        <v>1</v>
      </c>
      <c r="U23" s="578">
        <v>226.44</v>
      </c>
      <c r="V23" s="89"/>
    </row>
    <row r="24" spans="1:22" ht="35.1" customHeight="1">
      <c r="A24" s="476"/>
      <c r="B24" s="478"/>
      <c r="C24" s="480"/>
      <c r="D24" s="285" t="s">
        <v>149</v>
      </c>
      <c r="E24" s="269">
        <v>2</v>
      </c>
      <c r="F24" s="293" t="s">
        <v>590</v>
      </c>
      <c r="G24" s="482"/>
      <c r="H24" s="486"/>
      <c r="I24" s="114"/>
      <c r="J24" s="473"/>
      <c r="K24" s="473"/>
      <c r="L24" s="160"/>
      <c r="M24" s="160"/>
      <c r="N24" s="160"/>
      <c r="O24" s="160"/>
      <c r="P24" s="160"/>
      <c r="Q24" s="160"/>
      <c r="R24" s="160"/>
      <c r="S24" s="160"/>
      <c r="T24" s="160">
        <v>1</v>
      </c>
      <c r="U24" s="579"/>
      <c r="V24" s="87"/>
    </row>
    <row r="25" spans="1:22" ht="35.1" customHeight="1">
      <c r="A25" s="476"/>
      <c r="B25" s="478"/>
      <c r="C25" s="480"/>
      <c r="D25" s="285" t="s">
        <v>149</v>
      </c>
      <c r="E25" s="269">
        <v>3</v>
      </c>
      <c r="F25" s="293" t="s">
        <v>591</v>
      </c>
      <c r="G25" s="482"/>
      <c r="H25" s="486"/>
      <c r="I25" s="114"/>
      <c r="J25" s="473"/>
      <c r="K25" s="473"/>
      <c r="L25" s="160"/>
      <c r="M25" s="160"/>
      <c r="N25" s="160"/>
      <c r="O25" s="160"/>
      <c r="P25" s="160"/>
      <c r="Q25" s="160"/>
      <c r="R25" s="160"/>
      <c r="S25" s="160"/>
      <c r="T25" s="160">
        <v>1</v>
      </c>
      <c r="U25" s="579"/>
      <c r="V25" s="87"/>
    </row>
    <row r="26" spans="1:22" ht="35.1" customHeight="1">
      <c r="A26" s="476"/>
      <c r="B26" s="478"/>
      <c r="C26" s="480"/>
      <c r="D26" s="285" t="s">
        <v>150</v>
      </c>
      <c r="E26" s="269">
        <v>4</v>
      </c>
      <c r="F26" s="293" t="s">
        <v>592</v>
      </c>
      <c r="G26" s="482"/>
      <c r="H26" s="486"/>
      <c r="I26" s="114"/>
      <c r="J26" s="473"/>
      <c r="K26" s="473"/>
      <c r="L26" s="160"/>
      <c r="M26" s="160"/>
      <c r="N26" s="160"/>
      <c r="O26" s="160"/>
      <c r="P26" s="160"/>
      <c r="Q26" s="160"/>
      <c r="R26" s="160"/>
      <c r="S26" s="160"/>
      <c r="T26" s="160">
        <v>1</v>
      </c>
      <c r="U26" s="579"/>
      <c r="V26" s="89"/>
    </row>
    <row r="27" spans="1:22" ht="35.1" customHeight="1">
      <c r="A27" s="476"/>
      <c r="B27" s="479"/>
      <c r="C27" s="480"/>
      <c r="D27" s="285" t="s">
        <v>150</v>
      </c>
      <c r="E27" s="269">
        <v>5</v>
      </c>
      <c r="F27" s="293" t="s">
        <v>593</v>
      </c>
      <c r="G27" s="483"/>
      <c r="H27" s="487"/>
      <c r="I27" s="114"/>
      <c r="J27" s="474"/>
      <c r="K27" s="474"/>
      <c r="L27" s="161"/>
      <c r="M27" s="160"/>
      <c r="N27" s="160"/>
      <c r="O27" s="160"/>
      <c r="P27" s="160"/>
      <c r="Q27" s="160"/>
      <c r="R27" s="160"/>
      <c r="S27" s="160"/>
      <c r="T27" s="160">
        <v>1</v>
      </c>
      <c r="U27" s="580"/>
      <c r="V27" s="90"/>
    </row>
    <row r="28" spans="1:22" ht="35.1" customHeight="1">
      <c r="A28" s="476">
        <v>17</v>
      </c>
      <c r="B28" s="477" t="s">
        <v>126</v>
      </c>
      <c r="C28" s="480" t="s">
        <v>137</v>
      </c>
      <c r="D28" s="285" t="s">
        <v>151</v>
      </c>
      <c r="E28" s="269">
        <v>1</v>
      </c>
      <c r="F28" s="293" t="s">
        <v>594</v>
      </c>
      <c r="G28" s="481" t="s">
        <v>793</v>
      </c>
      <c r="H28" s="484">
        <v>151.72</v>
      </c>
      <c r="I28" s="114"/>
      <c r="J28" s="472" t="s">
        <v>914</v>
      </c>
      <c r="K28" s="472" t="s">
        <v>898</v>
      </c>
      <c r="L28" s="47"/>
      <c r="M28" s="47"/>
      <c r="N28" s="47"/>
      <c r="O28" s="47"/>
      <c r="P28" s="47">
        <v>1</v>
      </c>
      <c r="Q28" s="45"/>
      <c r="R28" s="45"/>
      <c r="S28" s="45"/>
      <c r="T28" s="45"/>
      <c r="U28" s="585">
        <v>52.57</v>
      </c>
      <c r="V28" s="89"/>
    </row>
    <row r="29" spans="1:22" ht="35.1" customHeight="1">
      <c r="A29" s="476"/>
      <c r="B29" s="478"/>
      <c r="C29" s="480"/>
      <c r="D29" s="285" t="s">
        <v>152</v>
      </c>
      <c r="E29" s="269">
        <v>2</v>
      </c>
      <c r="F29" s="293" t="s">
        <v>595</v>
      </c>
      <c r="G29" s="482"/>
      <c r="H29" s="484"/>
      <c r="I29" s="114"/>
      <c r="J29" s="473"/>
      <c r="K29" s="473"/>
      <c r="L29" s="47"/>
      <c r="M29" s="47"/>
      <c r="N29" s="47"/>
      <c r="O29" s="47"/>
      <c r="P29" s="47"/>
      <c r="Q29" s="47"/>
      <c r="R29" s="47">
        <v>1</v>
      </c>
      <c r="S29" s="45"/>
      <c r="T29" s="45"/>
      <c r="U29" s="586"/>
      <c r="V29" s="89"/>
    </row>
    <row r="30" spans="1:22" ht="35.1" customHeight="1">
      <c r="A30" s="476"/>
      <c r="B30" s="479"/>
      <c r="C30" s="480"/>
      <c r="D30" s="285" t="s">
        <v>153</v>
      </c>
      <c r="E30" s="269">
        <v>3</v>
      </c>
      <c r="F30" s="293" t="s">
        <v>596</v>
      </c>
      <c r="G30" s="483"/>
      <c r="H30" s="484"/>
      <c r="I30" s="114"/>
      <c r="J30" s="474"/>
      <c r="K30" s="474"/>
      <c r="L30" s="47"/>
      <c r="M30" s="47"/>
      <c r="N30" s="47"/>
      <c r="O30" s="47"/>
      <c r="P30" s="47"/>
      <c r="Q30" s="47"/>
      <c r="R30" s="47">
        <v>1</v>
      </c>
      <c r="S30" s="45"/>
      <c r="T30" s="45"/>
      <c r="U30" s="587"/>
      <c r="V30" s="89"/>
    </row>
    <row r="31" spans="1:22" ht="18.75" customHeight="1">
      <c r="A31" s="29"/>
      <c r="B31" s="469" t="s">
        <v>21</v>
      </c>
      <c r="C31" s="469"/>
      <c r="D31" s="469"/>
      <c r="E31" s="26">
        <f>E8+E9+E10+E11+E12+E13+E14+E15+E16+E17+E18+E19+E20+E22+E27+E30+E21</f>
        <v>23</v>
      </c>
      <c r="F31" s="35"/>
      <c r="G31" s="108"/>
      <c r="H31" s="26">
        <f>SUM(H8:H30)</f>
        <v>1177.9411200000002</v>
      </c>
      <c r="I31" s="26">
        <f>SUM(I8:I30)</f>
        <v>2</v>
      </c>
      <c r="J31" s="26"/>
      <c r="K31" s="26"/>
      <c r="L31" s="26">
        <f>SUM(L8:L30)</f>
        <v>3</v>
      </c>
      <c r="M31" s="26">
        <f t="shared" ref="M31:U31" si="0">SUM(M8:M30)</f>
        <v>0</v>
      </c>
      <c r="N31" s="26">
        <f t="shared" si="0"/>
        <v>1</v>
      </c>
      <c r="O31" s="26">
        <f t="shared" si="0"/>
        <v>3</v>
      </c>
      <c r="P31" s="26">
        <f>SUM(P8:P30)</f>
        <v>3</v>
      </c>
      <c r="Q31" s="26">
        <f>SUM(Q8:Q30)</f>
        <v>0</v>
      </c>
      <c r="R31" s="26">
        <f>SUM(R8:R30)</f>
        <v>3</v>
      </c>
      <c r="S31" s="26">
        <f t="shared" si="0"/>
        <v>0</v>
      </c>
      <c r="T31" s="26">
        <f t="shared" si="0"/>
        <v>5</v>
      </c>
      <c r="U31" s="115">
        <f t="shared" si="0"/>
        <v>386.94</v>
      </c>
      <c r="V31" s="91"/>
    </row>
    <row r="36" spans="1:24">
      <c r="A36" s="16"/>
      <c r="B36" s="470"/>
      <c r="C36" s="470"/>
      <c r="D36" s="470"/>
      <c r="E36" s="470"/>
      <c r="F36" s="470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0"/>
      <c r="S36" s="470"/>
      <c r="T36" s="470"/>
      <c r="U36" s="471"/>
      <c r="V36" s="470"/>
      <c r="W36" s="16"/>
      <c r="X36" s="16"/>
    </row>
    <row r="37" spans="1:24">
      <c r="A37" s="16"/>
      <c r="B37" s="16"/>
      <c r="C37" s="16"/>
      <c r="D37" s="16"/>
      <c r="E37" s="159"/>
      <c r="F37" s="16"/>
      <c r="G37" s="16"/>
      <c r="H37" s="197"/>
      <c r="I37" s="111"/>
      <c r="J37" s="16"/>
      <c r="K37" s="17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92"/>
      <c r="W37" s="16"/>
      <c r="X37" s="16"/>
    </row>
  </sheetData>
  <mergeCells count="51">
    <mergeCell ref="A1:V1"/>
    <mergeCell ref="A2:V2"/>
    <mergeCell ref="A4:G4"/>
    <mergeCell ref="H4:V4"/>
    <mergeCell ref="A3:T3"/>
    <mergeCell ref="U5:U7"/>
    <mergeCell ref="V5:V7"/>
    <mergeCell ref="I6:I7"/>
    <mergeCell ref="J6:J7"/>
    <mergeCell ref="K6:K7"/>
    <mergeCell ref="L6:L7"/>
    <mergeCell ref="M6:M7"/>
    <mergeCell ref="T6:T7"/>
    <mergeCell ref="N6:N7"/>
    <mergeCell ref="O6:P6"/>
    <mergeCell ref="Q6:R6"/>
    <mergeCell ref="S6:S7"/>
    <mergeCell ref="A5:A7"/>
    <mergeCell ref="B5:B7"/>
    <mergeCell ref="C5:C7"/>
    <mergeCell ref="D5:D7"/>
    <mergeCell ref="E5:E7"/>
    <mergeCell ref="G5:G7"/>
    <mergeCell ref="H5:H7"/>
    <mergeCell ref="I5:T5"/>
    <mergeCell ref="J8:J11"/>
    <mergeCell ref="C12:C16"/>
    <mergeCell ref="C8:C11"/>
    <mergeCell ref="K12:K16"/>
    <mergeCell ref="F5:F7"/>
    <mergeCell ref="C17:C20"/>
    <mergeCell ref="C21:C22"/>
    <mergeCell ref="A23:A27"/>
    <mergeCell ref="B23:B27"/>
    <mergeCell ref="C23:C27"/>
    <mergeCell ref="G23:G27"/>
    <mergeCell ref="H23:H27"/>
    <mergeCell ref="A28:A30"/>
    <mergeCell ref="B28:B30"/>
    <mergeCell ref="C28:C30"/>
    <mergeCell ref="G28:G30"/>
    <mergeCell ref="H28:H30"/>
    <mergeCell ref="B31:D31"/>
    <mergeCell ref="B36:T36"/>
    <mergeCell ref="U36:V36"/>
    <mergeCell ref="K23:K27"/>
    <mergeCell ref="U23:U27"/>
    <mergeCell ref="J28:J30"/>
    <mergeCell ref="K28:K30"/>
    <mergeCell ref="U28:U30"/>
    <mergeCell ref="J23:J27"/>
  </mergeCells>
  <pageMargins left="0.25" right="0.03" top="0.38" bottom="0.196850393700787" header="0.15748031496063" footer="0.118110236220472"/>
  <pageSetup paperSize="9" scale="73" orientation="landscape" r:id="rId1"/>
  <rowBreaks count="1" manualBreakCount="1">
    <brk id="22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X57"/>
  <sheetViews>
    <sheetView showGridLines="0" view="pageBreakPreview" zoomScale="85" zoomScaleSheetLayoutView="85" workbookViewId="0">
      <pane xSplit="1" ySplit="7" topLeftCell="B44" activePane="bottomRight" state="frozen"/>
      <selection pane="topRight" activeCell="B1" sqref="B1"/>
      <selection pane="bottomLeft" activeCell="A8" sqref="A8"/>
      <selection pane="bottomRight" activeCell="K48" sqref="K48:K50"/>
    </sheetView>
  </sheetViews>
  <sheetFormatPr defaultRowHeight="15"/>
  <cols>
    <col min="1" max="1" width="4.140625" customWidth="1"/>
    <col min="2" max="2" width="14.42578125" customWidth="1"/>
    <col min="3" max="3" width="11.42578125" customWidth="1"/>
    <col min="4" max="4" width="12.7109375" customWidth="1"/>
    <col min="5" max="5" width="3.140625" style="109" customWidth="1"/>
    <col min="6" max="6" width="27.5703125" customWidth="1"/>
    <col min="7" max="7" width="24" customWidth="1"/>
    <col min="8" max="8" width="8.85546875" style="243" customWidth="1"/>
    <col min="9" max="9" width="4.7109375" style="198" hidden="1" customWidth="1"/>
    <col min="10" max="10" width="9.7109375" customWidth="1"/>
    <col min="11" max="11" width="11.7109375" customWidth="1"/>
    <col min="12" max="20" width="4.7109375" customWidth="1"/>
    <col min="21" max="21" width="7.85546875" customWidth="1"/>
    <col min="22" max="22" width="11" style="85" customWidth="1"/>
  </cols>
  <sheetData>
    <row r="1" spans="1:22">
      <c r="A1" s="489" t="s">
        <v>19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</row>
    <row r="2" spans="1:22">
      <c r="A2" s="489" t="s">
        <v>40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</row>
    <row r="3" spans="1:22">
      <c r="A3" s="452" t="s">
        <v>946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4"/>
      <c r="U3" s="172" t="str">
        <f>Summary!V3</f>
        <v>Date:-31.03.2015</v>
      </c>
      <c r="V3" s="173"/>
    </row>
    <row r="4" spans="1:22" ht="32.25" customHeight="1">
      <c r="A4" s="490" t="s">
        <v>1151</v>
      </c>
      <c r="B4" s="490"/>
      <c r="C4" s="490"/>
      <c r="D4" s="490"/>
      <c r="E4" s="490"/>
      <c r="F4" s="490"/>
      <c r="G4" s="490"/>
      <c r="H4" s="490" t="s">
        <v>35</v>
      </c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</row>
    <row r="5" spans="1:22" ht="13.5" customHeight="1">
      <c r="A5" s="370" t="s">
        <v>0</v>
      </c>
      <c r="B5" s="370" t="s">
        <v>1</v>
      </c>
      <c r="C5" s="370" t="s">
        <v>2</v>
      </c>
      <c r="D5" s="370" t="s">
        <v>3</v>
      </c>
      <c r="E5" s="370" t="s">
        <v>33</v>
      </c>
      <c r="F5" s="370" t="s">
        <v>4</v>
      </c>
      <c r="G5" s="370" t="s">
        <v>5</v>
      </c>
      <c r="H5" s="370" t="s">
        <v>6</v>
      </c>
      <c r="I5" s="400" t="s">
        <v>16</v>
      </c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370" t="s">
        <v>939</v>
      </c>
      <c r="V5" s="398" t="s">
        <v>14</v>
      </c>
    </row>
    <row r="6" spans="1:22" ht="23.25" customHeight="1">
      <c r="A6" s="370"/>
      <c r="B6" s="370"/>
      <c r="C6" s="370"/>
      <c r="D6" s="370"/>
      <c r="E6" s="370"/>
      <c r="F6" s="370"/>
      <c r="G6" s="370"/>
      <c r="H6" s="370"/>
      <c r="I6" s="370" t="s">
        <v>7</v>
      </c>
      <c r="J6" s="370" t="s">
        <v>895</v>
      </c>
      <c r="K6" s="370" t="s">
        <v>896</v>
      </c>
      <c r="L6" s="400" t="s">
        <v>15</v>
      </c>
      <c r="M6" s="370" t="s">
        <v>10</v>
      </c>
      <c r="N6" s="370" t="s">
        <v>9</v>
      </c>
      <c r="O6" s="370" t="s">
        <v>17</v>
      </c>
      <c r="P6" s="370"/>
      <c r="Q6" s="370" t="s">
        <v>18</v>
      </c>
      <c r="R6" s="370"/>
      <c r="S6" s="370" t="s">
        <v>13</v>
      </c>
      <c r="T6" s="370" t="s">
        <v>8</v>
      </c>
      <c r="U6" s="370"/>
      <c r="V6" s="398"/>
    </row>
    <row r="7" spans="1:22" ht="22.5" customHeight="1">
      <c r="A7" s="37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400"/>
      <c r="M7" s="370"/>
      <c r="N7" s="370"/>
      <c r="O7" s="268" t="s">
        <v>11</v>
      </c>
      <c r="P7" s="268" t="s">
        <v>12</v>
      </c>
      <c r="Q7" s="268" t="s">
        <v>11</v>
      </c>
      <c r="R7" s="268" t="s">
        <v>12</v>
      </c>
      <c r="S7" s="370"/>
      <c r="T7" s="370"/>
      <c r="U7" s="370"/>
      <c r="V7" s="398"/>
    </row>
    <row r="8" spans="1:22" ht="35.1" customHeight="1">
      <c r="A8" s="476">
        <v>1</v>
      </c>
      <c r="B8" s="495" t="s">
        <v>127</v>
      </c>
      <c r="C8" s="480" t="s">
        <v>138</v>
      </c>
      <c r="D8" s="285" t="s">
        <v>154</v>
      </c>
      <c r="E8" s="310">
        <v>1</v>
      </c>
      <c r="F8" s="285" t="s">
        <v>597</v>
      </c>
      <c r="G8" s="493" t="s">
        <v>807</v>
      </c>
      <c r="H8" s="460">
        <v>239.75</v>
      </c>
      <c r="I8" s="114"/>
      <c r="J8" s="472" t="s">
        <v>915</v>
      </c>
      <c r="K8" s="472" t="s">
        <v>898</v>
      </c>
      <c r="L8" s="160"/>
      <c r="M8" s="160"/>
      <c r="N8" s="160"/>
      <c r="O8" s="160"/>
      <c r="P8" s="160"/>
      <c r="Q8" s="160"/>
      <c r="R8" s="160"/>
      <c r="S8" s="160"/>
      <c r="T8" s="160">
        <v>1</v>
      </c>
      <c r="U8" s="578">
        <v>220.67</v>
      </c>
      <c r="V8" s="89"/>
    </row>
    <row r="9" spans="1:22" ht="35.1" customHeight="1">
      <c r="A9" s="476"/>
      <c r="B9" s="496"/>
      <c r="C9" s="480"/>
      <c r="D9" s="285" t="s">
        <v>155</v>
      </c>
      <c r="E9" s="310">
        <v>2</v>
      </c>
      <c r="F9" s="285" t="s">
        <v>598</v>
      </c>
      <c r="G9" s="493"/>
      <c r="H9" s="460"/>
      <c r="I9" s="114"/>
      <c r="J9" s="473"/>
      <c r="K9" s="473"/>
      <c r="L9" s="160"/>
      <c r="M9" s="160"/>
      <c r="N9" s="160"/>
      <c r="O9" s="160"/>
      <c r="P9" s="160"/>
      <c r="Q9" s="160"/>
      <c r="R9" s="160"/>
      <c r="S9" s="160"/>
      <c r="T9" s="160">
        <v>1</v>
      </c>
      <c r="U9" s="579"/>
      <c r="V9" s="89" t="s">
        <v>894</v>
      </c>
    </row>
    <row r="10" spans="1:22" ht="35.1" customHeight="1">
      <c r="A10" s="476"/>
      <c r="B10" s="496"/>
      <c r="C10" s="480"/>
      <c r="D10" s="285" t="s">
        <v>156</v>
      </c>
      <c r="E10" s="310">
        <v>3</v>
      </c>
      <c r="F10" s="285" t="s">
        <v>599</v>
      </c>
      <c r="G10" s="493"/>
      <c r="H10" s="460"/>
      <c r="I10" s="114"/>
      <c r="J10" s="473"/>
      <c r="K10" s="473"/>
      <c r="L10" s="160"/>
      <c r="M10" s="160"/>
      <c r="N10" s="160"/>
      <c r="O10" s="160"/>
      <c r="P10" s="160"/>
      <c r="Q10" s="160"/>
      <c r="R10" s="160"/>
      <c r="S10" s="160"/>
      <c r="T10" s="160">
        <v>1</v>
      </c>
      <c r="U10" s="579"/>
      <c r="V10" s="89"/>
    </row>
    <row r="11" spans="1:22" ht="35.1" customHeight="1">
      <c r="A11" s="476"/>
      <c r="B11" s="496"/>
      <c r="C11" s="480"/>
      <c r="D11" s="285" t="s">
        <v>157</v>
      </c>
      <c r="E11" s="310">
        <v>4</v>
      </c>
      <c r="F11" s="285" t="s">
        <v>600</v>
      </c>
      <c r="G11" s="493"/>
      <c r="H11" s="460"/>
      <c r="I11" s="114"/>
      <c r="J11" s="473"/>
      <c r="K11" s="473"/>
      <c r="L11" s="160"/>
      <c r="M11" s="160"/>
      <c r="N11" s="160"/>
      <c r="O11" s="160"/>
      <c r="P11" s="160"/>
      <c r="Q11" s="160"/>
      <c r="R11" s="160"/>
      <c r="S11" s="160"/>
      <c r="T11" s="160">
        <v>1</v>
      </c>
      <c r="U11" s="579"/>
      <c r="V11" s="89"/>
    </row>
    <row r="12" spans="1:22" ht="35.1" customHeight="1">
      <c r="A12" s="476"/>
      <c r="B12" s="497"/>
      <c r="C12" s="480"/>
      <c r="D12" s="285" t="s">
        <v>158</v>
      </c>
      <c r="E12" s="310">
        <v>5</v>
      </c>
      <c r="F12" s="285" t="s">
        <v>601</v>
      </c>
      <c r="G12" s="493"/>
      <c r="H12" s="460"/>
      <c r="I12" s="114"/>
      <c r="J12" s="474"/>
      <c r="K12" s="474"/>
      <c r="L12" s="160"/>
      <c r="M12" s="160"/>
      <c r="N12" s="160"/>
      <c r="O12" s="160"/>
      <c r="P12" s="160"/>
      <c r="Q12" s="160"/>
      <c r="R12" s="160"/>
      <c r="S12" s="160"/>
      <c r="T12" s="160">
        <v>1</v>
      </c>
      <c r="U12" s="580"/>
      <c r="V12" s="89"/>
    </row>
    <row r="13" spans="1:22" ht="35.1" customHeight="1">
      <c r="A13" s="274">
        <v>2</v>
      </c>
      <c r="B13" s="93" t="s">
        <v>1100</v>
      </c>
      <c r="C13" s="480" t="s">
        <v>139</v>
      </c>
      <c r="D13" s="285" t="s">
        <v>159</v>
      </c>
      <c r="E13" s="310">
        <v>1</v>
      </c>
      <c r="F13" s="285" t="s">
        <v>602</v>
      </c>
      <c r="G13" s="312" t="s">
        <v>1106</v>
      </c>
      <c r="H13" s="244">
        <v>52.18</v>
      </c>
      <c r="I13" s="114">
        <v>1</v>
      </c>
      <c r="J13" s="23"/>
      <c r="K13" s="23"/>
      <c r="L13" s="45"/>
      <c r="M13" s="45"/>
      <c r="N13" s="45"/>
      <c r="O13" s="45"/>
      <c r="P13" s="45"/>
      <c r="Q13" s="45"/>
      <c r="R13" s="45"/>
      <c r="S13" s="45"/>
      <c r="T13" s="45"/>
      <c r="U13" s="581"/>
      <c r="V13" s="87"/>
    </row>
    <row r="14" spans="1:22" ht="35.1" customHeight="1">
      <c r="A14" s="274">
        <v>3</v>
      </c>
      <c r="B14" s="93" t="s">
        <v>1101</v>
      </c>
      <c r="C14" s="480"/>
      <c r="D14" s="285" t="s">
        <v>159</v>
      </c>
      <c r="E14" s="310">
        <v>1</v>
      </c>
      <c r="F14" s="285" t="s">
        <v>603</v>
      </c>
      <c r="G14" s="312" t="s">
        <v>1165</v>
      </c>
      <c r="H14" s="244">
        <v>52.18</v>
      </c>
      <c r="I14" s="114">
        <v>1</v>
      </c>
      <c r="J14" s="23"/>
      <c r="K14" s="23"/>
      <c r="L14" s="45"/>
      <c r="M14" s="45"/>
      <c r="N14" s="45"/>
      <c r="O14" s="45"/>
      <c r="P14" s="45"/>
      <c r="Q14" s="45"/>
      <c r="R14" s="45"/>
      <c r="S14" s="45"/>
      <c r="T14" s="45"/>
      <c r="U14" s="582"/>
      <c r="V14" s="87"/>
    </row>
    <row r="15" spans="1:22" ht="35.1" customHeight="1">
      <c r="A15" s="274">
        <v>4</v>
      </c>
      <c r="B15" s="93" t="s">
        <v>1102</v>
      </c>
      <c r="C15" s="480"/>
      <c r="D15" s="285" t="s">
        <v>160</v>
      </c>
      <c r="E15" s="310">
        <v>1</v>
      </c>
      <c r="F15" s="285" t="s">
        <v>604</v>
      </c>
      <c r="G15" s="312" t="s">
        <v>1107</v>
      </c>
      <c r="H15" s="244">
        <v>52.15</v>
      </c>
      <c r="I15" s="114">
        <v>1</v>
      </c>
      <c r="J15" s="23"/>
      <c r="K15" s="23"/>
      <c r="L15" s="45"/>
      <c r="M15" s="45"/>
      <c r="N15" s="45"/>
      <c r="O15" s="45"/>
      <c r="P15" s="45"/>
      <c r="Q15" s="45"/>
      <c r="R15" s="45"/>
      <c r="S15" s="45"/>
      <c r="T15" s="45"/>
      <c r="U15" s="581"/>
      <c r="V15" s="87"/>
    </row>
    <row r="16" spans="1:22" ht="35.1" customHeight="1">
      <c r="A16" s="274">
        <v>5</v>
      </c>
      <c r="B16" s="93" t="s">
        <v>1103</v>
      </c>
      <c r="C16" s="480"/>
      <c r="D16" s="285" t="s">
        <v>139</v>
      </c>
      <c r="E16" s="310">
        <v>1</v>
      </c>
      <c r="F16" s="285" t="s">
        <v>605</v>
      </c>
      <c r="G16" s="312" t="s">
        <v>1108</v>
      </c>
      <c r="H16" s="244">
        <v>52</v>
      </c>
      <c r="I16" s="114"/>
      <c r="J16" s="23"/>
      <c r="K16" s="23"/>
      <c r="L16" s="222"/>
      <c r="M16" s="222"/>
      <c r="N16" s="222"/>
      <c r="O16" s="222"/>
      <c r="P16" s="222"/>
      <c r="Q16" s="222"/>
      <c r="R16" s="222">
        <v>1</v>
      </c>
      <c r="S16" s="45"/>
      <c r="T16" s="45"/>
      <c r="U16" s="582">
        <v>22.27</v>
      </c>
      <c r="V16" s="87"/>
    </row>
    <row r="17" spans="1:22" ht="35.1" customHeight="1">
      <c r="A17" s="274">
        <v>6</v>
      </c>
      <c r="B17" s="93" t="s">
        <v>1104</v>
      </c>
      <c r="C17" s="480"/>
      <c r="D17" s="285" t="s">
        <v>161</v>
      </c>
      <c r="E17" s="310">
        <v>1</v>
      </c>
      <c r="F17" s="285" t="s">
        <v>606</v>
      </c>
      <c r="G17" s="313" t="s">
        <v>887</v>
      </c>
      <c r="H17" s="244">
        <v>52.22</v>
      </c>
      <c r="I17" s="114"/>
      <c r="J17" s="23"/>
      <c r="K17" s="23"/>
      <c r="L17" s="45"/>
      <c r="M17" s="45"/>
      <c r="N17" s="45"/>
      <c r="O17" s="45"/>
      <c r="P17" s="45"/>
      <c r="Q17" s="45"/>
      <c r="R17" s="45"/>
      <c r="S17" s="45"/>
      <c r="T17" s="45"/>
      <c r="U17" s="584"/>
      <c r="V17" s="87"/>
    </row>
    <row r="18" spans="1:22" ht="35.1" customHeight="1">
      <c r="A18" s="274">
        <v>7</v>
      </c>
      <c r="B18" s="93" t="s">
        <v>1105</v>
      </c>
      <c r="C18" s="480"/>
      <c r="D18" s="285" t="s">
        <v>162</v>
      </c>
      <c r="E18" s="310">
        <v>1</v>
      </c>
      <c r="F18" s="285" t="s">
        <v>607</v>
      </c>
      <c r="G18" s="312" t="s">
        <v>1109</v>
      </c>
      <c r="H18" s="244">
        <v>52.11</v>
      </c>
      <c r="I18" s="114">
        <v>1</v>
      </c>
      <c r="J18" s="23"/>
      <c r="K18" s="23"/>
      <c r="L18" s="45"/>
      <c r="M18" s="45"/>
      <c r="N18" s="45"/>
      <c r="O18" s="45"/>
      <c r="P18" s="45"/>
      <c r="Q18" s="45"/>
      <c r="R18" s="45"/>
      <c r="S18" s="45"/>
      <c r="T18" s="45"/>
      <c r="U18" s="582">
        <v>5.21</v>
      </c>
      <c r="V18" s="87"/>
    </row>
    <row r="19" spans="1:22" ht="35.1" customHeight="1">
      <c r="A19" s="274">
        <v>8</v>
      </c>
      <c r="B19" s="93" t="s">
        <v>128</v>
      </c>
      <c r="C19" s="311" t="s">
        <v>140</v>
      </c>
      <c r="D19" s="285" t="s">
        <v>163</v>
      </c>
      <c r="E19" s="310">
        <v>1</v>
      </c>
      <c r="F19" s="285" t="s">
        <v>608</v>
      </c>
      <c r="G19" s="283" t="s">
        <v>792</v>
      </c>
      <c r="H19" s="244">
        <v>49.12</v>
      </c>
      <c r="I19" s="114"/>
      <c r="J19" s="23"/>
      <c r="K19" s="23"/>
      <c r="L19" s="222" t="s">
        <v>957</v>
      </c>
      <c r="M19" s="222"/>
      <c r="N19" s="222"/>
      <c r="O19" s="222"/>
      <c r="P19" s="222">
        <v>1</v>
      </c>
      <c r="Q19" s="45"/>
      <c r="R19" s="45"/>
      <c r="S19" s="45"/>
      <c r="T19" s="45"/>
      <c r="U19" s="582">
        <v>3.55</v>
      </c>
      <c r="V19" s="87"/>
    </row>
    <row r="20" spans="1:22" ht="35.1" customHeight="1">
      <c r="A20" s="476">
        <v>9</v>
      </c>
      <c r="B20" s="494" t="s">
        <v>129</v>
      </c>
      <c r="C20" s="480" t="s">
        <v>141</v>
      </c>
      <c r="D20" s="285" t="s">
        <v>164</v>
      </c>
      <c r="E20" s="310">
        <v>1</v>
      </c>
      <c r="F20" s="285" t="s">
        <v>609</v>
      </c>
      <c r="G20" s="493" t="s">
        <v>793</v>
      </c>
      <c r="H20" s="460">
        <v>153.29</v>
      </c>
      <c r="I20" s="114"/>
      <c r="J20" s="472" t="s">
        <v>916</v>
      </c>
      <c r="K20" s="472" t="s">
        <v>898</v>
      </c>
      <c r="L20" s="47"/>
      <c r="M20" s="47"/>
      <c r="N20" s="47"/>
      <c r="O20" s="47"/>
      <c r="P20" s="47"/>
      <c r="Q20" s="47"/>
      <c r="R20" s="47"/>
      <c r="S20" s="47"/>
      <c r="T20" s="47">
        <v>1</v>
      </c>
      <c r="U20" s="578">
        <v>108.56</v>
      </c>
      <c r="V20" s="87"/>
    </row>
    <row r="21" spans="1:22" ht="35.1" customHeight="1">
      <c r="A21" s="476"/>
      <c r="B21" s="494"/>
      <c r="C21" s="480"/>
      <c r="D21" s="285" t="s">
        <v>164</v>
      </c>
      <c r="E21" s="310">
        <v>2</v>
      </c>
      <c r="F21" s="285" t="s">
        <v>610</v>
      </c>
      <c r="G21" s="493"/>
      <c r="H21" s="460"/>
      <c r="I21" s="114"/>
      <c r="J21" s="473"/>
      <c r="K21" s="473"/>
      <c r="L21" s="47"/>
      <c r="M21" s="47"/>
      <c r="N21" s="47"/>
      <c r="O21" s="47"/>
      <c r="P21" s="47"/>
      <c r="Q21" s="47"/>
      <c r="R21" s="47"/>
      <c r="S21" s="47"/>
      <c r="T21" s="47">
        <v>1</v>
      </c>
      <c r="U21" s="579"/>
      <c r="V21" s="87"/>
    </row>
    <row r="22" spans="1:22" ht="35.1" customHeight="1">
      <c r="A22" s="476"/>
      <c r="B22" s="494"/>
      <c r="C22" s="480"/>
      <c r="D22" s="285" t="s">
        <v>165</v>
      </c>
      <c r="E22" s="310">
        <v>3</v>
      </c>
      <c r="F22" s="285" t="s">
        <v>611</v>
      </c>
      <c r="G22" s="493"/>
      <c r="H22" s="460"/>
      <c r="I22" s="114"/>
      <c r="J22" s="474"/>
      <c r="K22" s="474"/>
      <c r="L22" s="47"/>
      <c r="M22" s="47"/>
      <c r="N22" s="47"/>
      <c r="O22" s="47"/>
      <c r="P22" s="47"/>
      <c r="Q22" s="47"/>
      <c r="R22" s="47">
        <v>1</v>
      </c>
      <c r="S22" s="45"/>
      <c r="T22" s="45"/>
      <c r="U22" s="580"/>
      <c r="V22" s="87"/>
    </row>
    <row r="23" spans="1:22" ht="35.1" customHeight="1">
      <c r="A23" s="476">
        <v>10</v>
      </c>
      <c r="B23" s="494" t="s">
        <v>130</v>
      </c>
      <c r="C23" s="480" t="s">
        <v>141</v>
      </c>
      <c r="D23" s="285" t="s">
        <v>166</v>
      </c>
      <c r="E23" s="310">
        <v>1</v>
      </c>
      <c r="F23" s="285" t="s">
        <v>612</v>
      </c>
      <c r="G23" s="493" t="s">
        <v>793</v>
      </c>
      <c r="H23" s="460">
        <v>150.56</v>
      </c>
      <c r="I23" s="114"/>
      <c r="J23" s="472" t="s">
        <v>916</v>
      </c>
      <c r="K23" s="472" t="s">
        <v>898</v>
      </c>
      <c r="L23" s="47"/>
      <c r="M23" s="47"/>
      <c r="N23" s="47"/>
      <c r="O23" s="47"/>
      <c r="P23" s="47"/>
      <c r="Q23" s="47"/>
      <c r="R23" s="47"/>
      <c r="S23" s="47"/>
      <c r="T23" s="47">
        <v>1</v>
      </c>
      <c r="U23" s="578">
        <v>69.22</v>
      </c>
      <c r="V23" s="36"/>
    </row>
    <row r="24" spans="1:22" ht="35.1" customHeight="1">
      <c r="A24" s="476"/>
      <c r="B24" s="494"/>
      <c r="C24" s="480"/>
      <c r="D24" s="285" t="s">
        <v>166</v>
      </c>
      <c r="E24" s="310">
        <v>2</v>
      </c>
      <c r="F24" s="285" t="s">
        <v>613</v>
      </c>
      <c r="G24" s="493"/>
      <c r="H24" s="460"/>
      <c r="I24" s="114">
        <v>1</v>
      </c>
      <c r="J24" s="473"/>
      <c r="K24" s="473"/>
      <c r="L24" s="45"/>
      <c r="M24" s="45"/>
      <c r="N24" s="45"/>
      <c r="O24" s="45"/>
      <c r="P24" s="45"/>
      <c r="Q24" s="45"/>
      <c r="R24" s="45"/>
      <c r="S24" s="45"/>
      <c r="T24" s="45"/>
      <c r="U24" s="579"/>
      <c r="V24" s="87" t="s">
        <v>821</v>
      </c>
    </row>
    <row r="25" spans="1:22" ht="35.1" customHeight="1">
      <c r="A25" s="476"/>
      <c r="B25" s="494"/>
      <c r="C25" s="480"/>
      <c r="D25" s="285" t="s">
        <v>166</v>
      </c>
      <c r="E25" s="310">
        <v>3</v>
      </c>
      <c r="F25" s="285" t="s">
        <v>614</v>
      </c>
      <c r="G25" s="493"/>
      <c r="H25" s="460"/>
      <c r="I25" s="114"/>
      <c r="J25" s="474"/>
      <c r="K25" s="474"/>
      <c r="L25" s="47"/>
      <c r="M25" s="47"/>
      <c r="N25" s="47"/>
      <c r="O25" s="47"/>
      <c r="P25" s="47"/>
      <c r="Q25" s="47"/>
      <c r="R25" s="47"/>
      <c r="S25" s="47">
        <v>1</v>
      </c>
      <c r="T25" s="45"/>
      <c r="U25" s="580"/>
      <c r="V25" s="89"/>
    </row>
    <row r="26" spans="1:22" ht="35.1" customHeight="1">
      <c r="A26" s="476">
        <v>11</v>
      </c>
      <c r="B26" s="494" t="s">
        <v>131</v>
      </c>
      <c r="C26" s="480" t="s">
        <v>141</v>
      </c>
      <c r="D26" s="285" t="s">
        <v>169</v>
      </c>
      <c r="E26" s="310">
        <v>1</v>
      </c>
      <c r="F26" s="285" t="s">
        <v>615</v>
      </c>
      <c r="G26" s="493" t="s">
        <v>878</v>
      </c>
      <c r="H26" s="460">
        <v>249.84</v>
      </c>
      <c r="I26" s="114"/>
      <c r="J26" s="472" t="s">
        <v>917</v>
      </c>
      <c r="K26" s="472" t="s">
        <v>898</v>
      </c>
      <c r="L26" s="47"/>
      <c r="M26" s="47"/>
      <c r="N26" s="47"/>
      <c r="O26" s="47"/>
      <c r="P26" s="47"/>
      <c r="Q26" s="47"/>
      <c r="R26" s="47"/>
      <c r="S26" s="47">
        <v>1</v>
      </c>
      <c r="T26" s="45"/>
      <c r="U26" s="578">
        <v>153.96</v>
      </c>
      <c r="V26" s="89"/>
    </row>
    <row r="27" spans="1:22" ht="35.1" customHeight="1">
      <c r="A27" s="476"/>
      <c r="B27" s="494"/>
      <c r="C27" s="480"/>
      <c r="D27" s="285" t="s">
        <v>170</v>
      </c>
      <c r="E27" s="310">
        <v>2</v>
      </c>
      <c r="F27" s="285" t="s">
        <v>616</v>
      </c>
      <c r="G27" s="493"/>
      <c r="H27" s="460"/>
      <c r="I27" s="114"/>
      <c r="J27" s="473"/>
      <c r="K27" s="473"/>
      <c r="L27" s="47"/>
      <c r="M27" s="47"/>
      <c r="N27" s="47"/>
      <c r="O27" s="47"/>
      <c r="P27" s="47"/>
      <c r="Q27" s="47"/>
      <c r="R27" s="47"/>
      <c r="S27" s="47">
        <v>1</v>
      </c>
      <c r="T27" s="45"/>
      <c r="U27" s="579"/>
      <c r="V27" s="89"/>
    </row>
    <row r="28" spans="1:22" ht="35.1" customHeight="1">
      <c r="A28" s="476"/>
      <c r="B28" s="494"/>
      <c r="C28" s="480"/>
      <c r="D28" s="285" t="s">
        <v>170</v>
      </c>
      <c r="E28" s="310">
        <v>3</v>
      </c>
      <c r="F28" s="285" t="s">
        <v>617</v>
      </c>
      <c r="G28" s="493"/>
      <c r="H28" s="460"/>
      <c r="I28" s="114"/>
      <c r="J28" s="473"/>
      <c r="K28" s="473"/>
      <c r="L28" s="47"/>
      <c r="M28" s="47"/>
      <c r="N28" s="47"/>
      <c r="O28" s="47"/>
      <c r="P28" s="47"/>
      <c r="Q28" s="47"/>
      <c r="R28" s="47"/>
      <c r="S28" s="47">
        <v>1</v>
      </c>
      <c r="T28" s="45"/>
      <c r="U28" s="579"/>
      <c r="V28" s="89"/>
    </row>
    <row r="29" spans="1:22" ht="35.1" customHeight="1">
      <c r="A29" s="476"/>
      <c r="B29" s="494"/>
      <c r="C29" s="480"/>
      <c r="D29" s="285" t="s">
        <v>170</v>
      </c>
      <c r="E29" s="310">
        <v>4</v>
      </c>
      <c r="F29" s="285" t="s">
        <v>618</v>
      </c>
      <c r="G29" s="493"/>
      <c r="H29" s="460"/>
      <c r="I29" s="114"/>
      <c r="J29" s="473"/>
      <c r="K29" s="473"/>
      <c r="L29" s="47"/>
      <c r="M29" s="47"/>
      <c r="N29" s="47"/>
      <c r="O29" s="47"/>
      <c r="P29" s="47"/>
      <c r="Q29" s="47"/>
      <c r="R29" s="47"/>
      <c r="S29" s="47">
        <v>1</v>
      </c>
      <c r="T29" s="45"/>
      <c r="U29" s="579"/>
      <c r="V29" s="89"/>
    </row>
    <row r="30" spans="1:22" ht="35.1" customHeight="1">
      <c r="A30" s="476"/>
      <c r="B30" s="494"/>
      <c r="C30" s="480"/>
      <c r="D30" s="285" t="s">
        <v>170</v>
      </c>
      <c r="E30" s="310">
        <v>5</v>
      </c>
      <c r="F30" s="285" t="s">
        <v>619</v>
      </c>
      <c r="G30" s="493"/>
      <c r="H30" s="460"/>
      <c r="I30" s="114"/>
      <c r="J30" s="474"/>
      <c r="K30" s="474"/>
      <c r="L30" s="47"/>
      <c r="M30" s="47"/>
      <c r="N30" s="47"/>
      <c r="O30" s="47"/>
      <c r="P30" s="47"/>
      <c r="Q30" s="47"/>
      <c r="R30" s="47"/>
      <c r="S30" s="47">
        <v>1</v>
      </c>
      <c r="T30" s="45"/>
      <c r="U30" s="580"/>
      <c r="V30" s="87"/>
    </row>
    <row r="31" spans="1:22" ht="35.1" customHeight="1">
      <c r="A31" s="476">
        <v>12</v>
      </c>
      <c r="B31" s="494" t="s">
        <v>132</v>
      </c>
      <c r="C31" s="480" t="s">
        <v>167</v>
      </c>
      <c r="D31" s="285" t="s">
        <v>171</v>
      </c>
      <c r="E31" s="310">
        <v>1</v>
      </c>
      <c r="F31" s="285" t="s">
        <v>620</v>
      </c>
      <c r="G31" s="493" t="s">
        <v>1166</v>
      </c>
      <c r="H31" s="460">
        <v>248.32</v>
      </c>
      <c r="I31" s="114">
        <v>1</v>
      </c>
      <c r="J31" s="358"/>
      <c r="K31" s="358"/>
      <c r="L31" s="45"/>
      <c r="M31" s="45"/>
      <c r="N31" s="45"/>
      <c r="O31" s="45"/>
      <c r="P31" s="45"/>
      <c r="Q31" s="45"/>
      <c r="R31" s="45"/>
      <c r="S31" s="45"/>
      <c r="T31" s="45"/>
      <c r="U31" s="578"/>
      <c r="V31" s="87"/>
    </row>
    <row r="32" spans="1:22" ht="35.1" customHeight="1">
      <c r="A32" s="476"/>
      <c r="B32" s="494"/>
      <c r="C32" s="480"/>
      <c r="D32" s="285" t="s">
        <v>167</v>
      </c>
      <c r="E32" s="310">
        <v>2</v>
      </c>
      <c r="F32" s="285" t="s">
        <v>621</v>
      </c>
      <c r="G32" s="493"/>
      <c r="H32" s="460"/>
      <c r="I32" s="114"/>
      <c r="J32" s="488"/>
      <c r="K32" s="488"/>
      <c r="L32" s="222"/>
      <c r="M32" s="222"/>
      <c r="N32" s="222"/>
      <c r="O32" s="222"/>
      <c r="P32" s="222">
        <v>1</v>
      </c>
      <c r="Q32" s="45"/>
      <c r="R32" s="45"/>
      <c r="S32" s="45"/>
      <c r="T32" s="45"/>
      <c r="U32" s="579"/>
      <c r="V32" s="87"/>
    </row>
    <row r="33" spans="1:22" ht="35.1" customHeight="1">
      <c r="A33" s="476"/>
      <c r="B33" s="494"/>
      <c r="C33" s="480"/>
      <c r="D33" s="285" t="s">
        <v>167</v>
      </c>
      <c r="E33" s="310">
        <v>3</v>
      </c>
      <c r="F33" s="285" t="s">
        <v>622</v>
      </c>
      <c r="G33" s="493"/>
      <c r="H33" s="460"/>
      <c r="I33" s="114">
        <v>1</v>
      </c>
      <c r="J33" s="488"/>
      <c r="K33" s="488"/>
      <c r="L33" s="45"/>
      <c r="M33" s="45"/>
      <c r="N33" s="45"/>
      <c r="O33" s="45"/>
      <c r="P33" s="45"/>
      <c r="Q33" s="45"/>
      <c r="R33" s="45"/>
      <c r="S33" s="45"/>
      <c r="T33" s="45"/>
      <c r="U33" s="579"/>
      <c r="V33" s="87"/>
    </row>
    <row r="34" spans="1:22" ht="35.1" customHeight="1">
      <c r="A34" s="476"/>
      <c r="B34" s="494"/>
      <c r="C34" s="480"/>
      <c r="D34" s="285" t="s">
        <v>172</v>
      </c>
      <c r="E34" s="310">
        <v>4</v>
      </c>
      <c r="F34" s="285" t="s">
        <v>623</v>
      </c>
      <c r="G34" s="493"/>
      <c r="H34" s="460"/>
      <c r="I34" s="114"/>
      <c r="J34" s="488"/>
      <c r="K34" s="488"/>
      <c r="L34" s="222"/>
      <c r="M34" s="222">
        <v>1</v>
      </c>
      <c r="N34" s="45"/>
      <c r="O34" s="45"/>
      <c r="P34" s="45"/>
      <c r="Q34" s="45"/>
      <c r="R34" s="45"/>
      <c r="S34" s="45"/>
      <c r="T34" s="45"/>
      <c r="U34" s="579"/>
      <c r="V34" s="87"/>
    </row>
    <row r="35" spans="1:22" ht="35.1" customHeight="1">
      <c r="A35" s="476"/>
      <c r="B35" s="494"/>
      <c r="C35" s="480"/>
      <c r="D35" s="285" t="s">
        <v>173</v>
      </c>
      <c r="E35" s="310">
        <v>5</v>
      </c>
      <c r="F35" s="285" t="s">
        <v>624</v>
      </c>
      <c r="G35" s="493"/>
      <c r="H35" s="460"/>
      <c r="I35" s="114">
        <v>1</v>
      </c>
      <c r="J35" s="359"/>
      <c r="K35" s="359"/>
      <c r="L35" s="45"/>
      <c r="M35" s="45"/>
      <c r="N35" s="45"/>
      <c r="O35" s="45"/>
      <c r="P35" s="45"/>
      <c r="Q35" s="45"/>
      <c r="R35" s="45"/>
      <c r="S35" s="45"/>
      <c r="T35" s="45"/>
      <c r="U35" s="580"/>
      <c r="V35" s="87"/>
    </row>
    <row r="36" spans="1:22" ht="35.1" customHeight="1">
      <c r="A36" s="476">
        <v>13</v>
      </c>
      <c r="B36" s="494" t="s">
        <v>133</v>
      </c>
      <c r="C36" s="480" t="s">
        <v>167</v>
      </c>
      <c r="D36" s="285" t="s">
        <v>174</v>
      </c>
      <c r="E36" s="310">
        <v>1</v>
      </c>
      <c r="F36" s="285" t="s">
        <v>625</v>
      </c>
      <c r="G36" s="493" t="s">
        <v>817</v>
      </c>
      <c r="H36" s="460">
        <v>250.83</v>
      </c>
      <c r="I36" s="114"/>
      <c r="J36" s="472" t="s">
        <v>911</v>
      </c>
      <c r="K36" s="472" t="s">
        <v>898</v>
      </c>
      <c r="L36" s="47"/>
      <c r="M36" s="47"/>
      <c r="N36" s="47"/>
      <c r="O36" s="47"/>
      <c r="P36" s="47"/>
      <c r="Q36" s="47"/>
      <c r="R36" s="47">
        <v>1</v>
      </c>
      <c r="S36" s="45"/>
      <c r="T36" s="45"/>
      <c r="U36" s="588">
        <v>180.4</v>
      </c>
      <c r="V36" s="87"/>
    </row>
    <row r="37" spans="1:22" ht="35.1" customHeight="1">
      <c r="A37" s="476"/>
      <c r="B37" s="494"/>
      <c r="C37" s="480"/>
      <c r="D37" s="285" t="s">
        <v>175</v>
      </c>
      <c r="E37" s="310">
        <v>2</v>
      </c>
      <c r="F37" s="285" t="s">
        <v>626</v>
      </c>
      <c r="G37" s="493"/>
      <c r="H37" s="460"/>
      <c r="I37" s="114"/>
      <c r="J37" s="473"/>
      <c r="K37" s="473"/>
      <c r="L37" s="47"/>
      <c r="M37" s="47"/>
      <c r="N37" s="47"/>
      <c r="O37" s="47"/>
      <c r="P37" s="47"/>
      <c r="Q37" s="47"/>
      <c r="R37" s="47"/>
      <c r="S37" s="47">
        <v>1</v>
      </c>
      <c r="T37" s="45"/>
      <c r="U37" s="589"/>
      <c r="V37" s="87"/>
    </row>
    <row r="38" spans="1:22" ht="35.1" customHeight="1">
      <c r="A38" s="476"/>
      <c r="B38" s="494"/>
      <c r="C38" s="480"/>
      <c r="D38" s="285" t="s">
        <v>175</v>
      </c>
      <c r="E38" s="310">
        <v>3</v>
      </c>
      <c r="F38" s="285" t="s">
        <v>627</v>
      </c>
      <c r="G38" s="493"/>
      <c r="H38" s="460"/>
      <c r="I38" s="114"/>
      <c r="J38" s="473"/>
      <c r="K38" s="473"/>
      <c r="L38" s="47"/>
      <c r="M38" s="47"/>
      <c r="N38" s="47"/>
      <c r="O38" s="47"/>
      <c r="P38" s="47"/>
      <c r="Q38" s="47"/>
      <c r="R38" s="47"/>
      <c r="S38" s="47">
        <v>1</v>
      </c>
      <c r="T38" s="45"/>
      <c r="U38" s="589"/>
      <c r="V38" s="87" t="s">
        <v>890</v>
      </c>
    </row>
    <row r="39" spans="1:22" ht="35.1" customHeight="1">
      <c r="A39" s="476"/>
      <c r="B39" s="494"/>
      <c r="C39" s="480"/>
      <c r="D39" s="285" t="s">
        <v>176</v>
      </c>
      <c r="E39" s="310">
        <v>4</v>
      </c>
      <c r="F39" s="285" t="s">
        <v>628</v>
      </c>
      <c r="G39" s="493"/>
      <c r="H39" s="460"/>
      <c r="I39" s="114"/>
      <c r="J39" s="473"/>
      <c r="K39" s="473"/>
      <c r="L39" s="47"/>
      <c r="M39" s="47"/>
      <c r="N39" s="47"/>
      <c r="O39" s="47"/>
      <c r="P39" s="47"/>
      <c r="Q39" s="47"/>
      <c r="R39" s="47"/>
      <c r="S39" s="47">
        <v>1</v>
      </c>
      <c r="T39" s="45"/>
      <c r="U39" s="589"/>
      <c r="V39" s="87"/>
    </row>
    <row r="40" spans="1:22" ht="35.1" customHeight="1">
      <c r="A40" s="476"/>
      <c r="B40" s="494"/>
      <c r="C40" s="480"/>
      <c r="D40" s="285" t="s">
        <v>177</v>
      </c>
      <c r="E40" s="310">
        <v>5</v>
      </c>
      <c r="F40" s="285" t="s">
        <v>629</v>
      </c>
      <c r="G40" s="493"/>
      <c r="H40" s="460"/>
      <c r="I40" s="114"/>
      <c r="J40" s="474"/>
      <c r="K40" s="474"/>
      <c r="L40" s="47"/>
      <c r="M40" s="47"/>
      <c r="N40" s="47"/>
      <c r="O40" s="47"/>
      <c r="P40" s="47"/>
      <c r="Q40" s="47"/>
      <c r="R40" s="47"/>
      <c r="S40" s="47">
        <v>1</v>
      </c>
      <c r="T40" s="45"/>
      <c r="U40" s="590"/>
      <c r="V40" s="87"/>
    </row>
    <row r="41" spans="1:22" ht="35.1" customHeight="1">
      <c r="A41" s="476">
        <v>14</v>
      </c>
      <c r="B41" s="494" t="s">
        <v>134</v>
      </c>
      <c r="C41" s="480" t="s">
        <v>167</v>
      </c>
      <c r="D41" s="285" t="s">
        <v>178</v>
      </c>
      <c r="E41" s="310">
        <v>1</v>
      </c>
      <c r="F41" s="285" t="s">
        <v>630</v>
      </c>
      <c r="G41" s="493" t="s">
        <v>817</v>
      </c>
      <c r="H41" s="460">
        <v>150.71</v>
      </c>
      <c r="I41" s="114"/>
      <c r="J41" s="457" t="s">
        <v>911</v>
      </c>
      <c r="K41" s="457" t="s">
        <v>898</v>
      </c>
      <c r="L41" s="47"/>
      <c r="M41" s="47"/>
      <c r="N41" s="47"/>
      <c r="O41" s="47"/>
      <c r="P41" s="47"/>
      <c r="Q41" s="47"/>
      <c r="R41" s="47"/>
      <c r="S41" s="47">
        <v>1</v>
      </c>
      <c r="T41" s="45"/>
      <c r="U41" s="591">
        <v>99.27</v>
      </c>
      <c r="V41" s="87"/>
    </row>
    <row r="42" spans="1:22" ht="35.1" customHeight="1">
      <c r="A42" s="476"/>
      <c r="B42" s="494"/>
      <c r="C42" s="480"/>
      <c r="D42" s="285" t="s">
        <v>179</v>
      </c>
      <c r="E42" s="310">
        <v>2</v>
      </c>
      <c r="F42" s="285" t="s">
        <v>631</v>
      </c>
      <c r="G42" s="493"/>
      <c r="H42" s="460"/>
      <c r="I42" s="114"/>
      <c r="J42" s="457"/>
      <c r="K42" s="457"/>
      <c r="L42" s="47"/>
      <c r="M42" s="47"/>
      <c r="N42" s="47"/>
      <c r="O42" s="47"/>
      <c r="P42" s="47"/>
      <c r="Q42" s="47"/>
      <c r="R42" s="47"/>
      <c r="S42" s="47">
        <v>1</v>
      </c>
      <c r="T42" s="45"/>
      <c r="U42" s="592"/>
      <c r="V42" s="87" t="s">
        <v>890</v>
      </c>
    </row>
    <row r="43" spans="1:22" ht="35.1" customHeight="1">
      <c r="A43" s="476"/>
      <c r="B43" s="494"/>
      <c r="C43" s="480"/>
      <c r="D43" s="285" t="s">
        <v>180</v>
      </c>
      <c r="E43" s="310">
        <v>3</v>
      </c>
      <c r="F43" s="285" t="s">
        <v>632</v>
      </c>
      <c r="G43" s="493"/>
      <c r="H43" s="460"/>
      <c r="I43" s="114"/>
      <c r="J43" s="457"/>
      <c r="K43" s="457"/>
      <c r="L43" s="47"/>
      <c r="M43" s="47"/>
      <c r="N43" s="47"/>
      <c r="O43" s="47"/>
      <c r="P43" s="47"/>
      <c r="Q43" s="47"/>
      <c r="R43" s="47"/>
      <c r="S43" s="47"/>
      <c r="T43" s="47">
        <v>1</v>
      </c>
      <c r="U43" s="593"/>
      <c r="V43" s="87"/>
    </row>
    <row r="44" spans="1:22" ht="35.1" customHeight="1">
      <c r="A44" s="274">
        <v>15</v>
      </c>
      <c r="B44" s="305" t="s">
        <v>1110</v>
      </c>
      <c r="C44" s="480" t="s">
        <v>168</v>
      </c>
      <c r="D44" s="285" t="s">
        <v>181</v>
      </c>
      <c r="E44" s="310">
        <v>1</v>
      </c>
      <c r="F44" s="285" t="s">
        <v>633</v>
      </c>
      <c r="G44" s="312" t="s">
        <v>1166</v>
      </c>
      <c r="H44" s="244">
        <v>54.3</v>
      </c>
      <c r="I44" s="114">
        <v>1</v>
      </c>
      <c r="J44" s="472"/>
      <c r="K44" s="472"/>
      <c r="L44" s="45"/>
      <c r="M44" s="45"/>
      <c r="N44" s="45"/>
      <c r="O44" s="45"/>
      <c r="P44" s="45"/>
      <c r="Q44" s="45"/>
      <c r="R44" s="45"/>
      <c r="S44" s="45"/>
      <c r="T44" s="45"/>
      <c r="U44" s="578"/>
      <c r="V44" s="87"/>
    </row>
    <row r="45" spans="1:22" ht="35.1" customHeight="1">
      <c r="A45" s="274">
        <v>16</v>
      </c>
      <c r="B45" s="305" t="s">
        <v>1111</v>
      </c>
      <c r="C45" s="480"/>
      <c r="D45" s="285" t="s">
        <v>181</v>
      </c>
      <c r="E45" s="310">
        <v>1</v>
      </c>
      <c r="F45" s="285" t="s">
        <v>634</v>
      </c>
      <c r="G45" s="312" t="s">
        <v>1166</v>
      </c>
      <c r="H45" s="244">
        <v>54.3</v>
      </c>
      <c r="I45" s="114">
        <v>1</v>
      </c>
      <c r="J45" s="473"/>
      <c r="K45" s="473"/>
      <c r="L45" s="45"/>
      <c r="M45" s="45"/>
      <c r="N45" s="45"/>
      <c r="O45" s="45"/>
      <c r="P45" s="45"/>
      <c r="Q45" s="45"/>
      <c r="R45" s="45"/>
      <c r="S45" s="45"/>
      <c r="T45" s="45"/>
      <c r="U45" s="579"/>
      <c r="V45" s="87"/>
    </row>
    <row r="46" spans="1:22" ht="35.1" customHeight="1">
      <c r="A46" s="274">
        <v>17</v>
      </c>
      <c r="B46" s="305" t="s">
        <v>1112</v>
      </c>
      <c r="C46" s="480"/>
      <c r="D46" s="285" t="s">
        <v>168</v>
      </c>
      <c r="E46" s="310">
        <v>1</v>
      </c>
      <c r="F46" s="285" t="s">
        <v>635</v>
      </c>
      <c r="G46" s="312" t="s">
        <v>1166</v>
      </c>
      <c r="H46" s="244">
        <v>53.91</v>
      </c>
      <c r="I46" s="114">
        <v>1</v>
      </c>
      <c r="J46" s="473"/>
      <c r="K46" s="473"/>
      <c r="L46" s="45"/>
      <c r="M46" s="45"/>
      <c r="N46" s="45"/>
      <c r="O46" s="45"/>
      <c r="P46" s="45"/>
      <c r="Q46" s="45"/>
      <c r="R46" s="45"/>
      <c r="S46" s="45"/>
      <c r="T46" s="45"/>
      <c r="U46" s="579"/>
      <c r="V46" s="87"/>
    </row>
    <row r="47" spans="1:22" ht="35.1" customHeight="1">
      <c r="A47" s="274">
        <v>18</v>
      </c>
      <c r="B47" s="305" t="s">
        <v>1113</v>
      </c>
      <c r="C47" s="480"/>
      <c r="D47" s="285" t="s">
        <v>168</v>
      </c>
      <c r="E47" s="310">
        <v>1</v>
      </c>
      <c r="F47" s="285" t="s">
        <v>636</v>
      </c>
      <c r="G47" s="331" t="s">
        <v>1205</v>
      </c>
      <c r="H47" s="244">
        <v>53.91</v>
      </c>
      <c r="I47" s="114">
        <v>1</v>
      </c>
      <c r="J47" s="474"/>
      <c r="K47" s="474"/>
      <c r="L47" s="45"/>
      <c r="M47" s="45"/>
      <c r="N47" s="45"/>
      <c r="O47" s="45"/>
      <c r="P47" s="45"/>
      <c r="Q47" s="45"/>
      <c r="R47" s="45"/>
      <c r="S47" s="45"/>
      <c r="T47" s="45"/>
      <c r="U47" s="580"/>
      <c r="V47" s="87"/>
    </row>
    <row r="48" spans="1:22" ht="35.1" customHeight="1">
      <c r="A48" s="476">
        <v>19</v>
      </c>
      <c r="B48" s="494" t="s">
        <v>135</v>
      </c>
      <c r="C48" s="480" t="s">
        <v>168</v>
      </c>
      <c r="D48" s="285" t="s">
        <v>182</v>
      </c>
      <c r="E48" s="310">
        <v>1</v>
      </c>
      <c r="F48" s="285" t="s">
        <v>637</v>
      </c>
      <c r="G48" s="493" t="s">
        <v>793</v>
      </c>
      <c r="H48" s="460">
        <v>156.61000000000001</v>
      </c>
      <c r="I48" s="114"/>
      <c r="J48" s="472" t="s">
        <v>916</v>
      </c>
      <c r="K48" s="472" t="s">
        <v>898</v>
      </c>
      <c r="L48" s="47"/>
      <c r="M48" s="47">
        <v>1</v>
      </c>
      <c r="N48" s="45"/>
      <c r="O48" s="45"/>
      <c r="P48" s="45"/>
      <c r="Q48" s="45"/>
      <c r="R48" s="45"/>
      <c r="S48" s="45"/>
      <c r="T48" s="45"/>
      <c r="U48" s="578">
        <v>81.47</v>
      </c>
      <c r="V48" s="87" t="s">
        <v>875</v>
      </c>
    </row>
    <row r="49" spans="1:24" ht="35.1" customHeight="1">
      <c r="A49" s="476"/>
      <c r="B49" s="494"/>
      <c r="C49" s="480"/>
      <c r="D49" s="285" t="s">
        <v>182</v>
      </c>
      <c r="E49" s="310">
        <v>2</v>
      </c>
      <c r="F49" s="285" t="s">
        <v>638</v>
      </c>
      <c r="G49" s="493"/>
      <c r="H49" s="460"/>
      <c r="I49" s="114"/>
      <c r="J49" s="473"/>
      <c r="K49" s="473"/>
      <c r="L49" s="47"/>
      <c r="M49" s="47"/>
      <c r="N49" s="47"/>
      <c r="O49" s="47"/>
      <c r="P49" s="47"/>
      <c r="Q49" s="47"/>
      <c r="R49" s="47"/>
      <c r="S49" s="47">
        <v>1</v>
      </c>
      <c r="T49" s="45"/>
      <c r="U49" s="579"/>
      <c r="V49" s="87" t="s">
        <v>893</v>
      </c>
    </row>
    <row r="50" spans="1:24" ht="35.1" customHeight="1">
      <c r="A50" s="476"/>
      <c r="B50" s="494"/>
      <c r="C50" s="480"/>
      <c r="D50" s="285" t="s">
        <v>183</v>
      </c>
      <c r="E50" s="310">
        <v>3</v>
      </c>
      <c r="F50" s="285" t="s">
        <v>639</v>
      </c>
      <c r="G50" s="493"/>
      <c r="H50" s="460"/>
      <c r="I50" s="114"/>
      <c r="J50" s="474"/>
      <c r="K50" s="474"/>
      <c r="L50" s="47"/>
      <c r="M50" s="47"/>
      <c r="N50" s="47"/>
      <c r="O50" s="47"/>
      <c r="P50" s="47"/>
      <c r="Q50" s="47"/>
      <c r="R50" s="47"/>
      <c r="S50" s="47"/>
      <c r="T50" s="47">
        <v>1</v>
      </c>
      <c r="U50" s="580"/>
      <c r="V50" s="87"/>
    </row>
    <row r="51" spans="1:24" ht="18.75" customHeight="1">
      <c r="A51" s="29"/>
      <c r="B51" s="469" t="s">
        <v>21</v>
      </c>
      <c r="C51" s="469"/>
      <c r="D51" s="469"/>
      <c r="E51" s="26">
        <f>E12+E13+E14+E15+E16+E17+E18+E19+E22+E25+E30+E35+E40+E43+E44+E45+E46+E47+E50</f>
        <v>43</v>
      </c>
      <c r="F51" s="35"/>
      <c r="G51" s="15"/>
      <c r="H51" s="115">
        <f>SUM(H8:H50)</f>
        <v>2178.29</v>
      </c>
      <c r="I51" s="26">
        <f>SUM(I8:I50)</f>
        <v>12</v>
      </c>
      <c r="J51" s="26"/>
      <c r="K51" s="26"/>
      <c r="L51" s="26">
        <f t="shared" ref="L51:U51" si="0">SUM(L8:L50)</f>
        <v>0</v>
      </c>
      <c r="M51" s="26">
        <f t="shared" si="0"/>
        <v>2</v>
      </c>
      <c r="N51" s="26">
        <f t="shared" si="0"/>
        <v>0</v>
      </c>
      <c r="O51" s="26">
        <f t="shared" si="0"/>
        <v>0</v>
      </c>
      <c r="P51" s="26">
        <f t="shared" si="0"/>
        <v>2</v>
      </c>
      <c r="Q51" s="26">
        <f t="shared" si="0"/>
        <v>0</v>
      </c>
      <c r="R51" s="26">
        <f>SUM(R8:R50)</f>
        <v>3</v>
      </c>
      <c r="S51" s="26">
        <f>SUM(S8:S50)</f>
        <v>13</v>
      </c>
      <c r="T51" s="26">
        <f>SUM(T8:T50)</f>
        <v>10</v>
      </c>
      <c r="U51" s="115">
        <f t="shared" si="0"/>
        <v>944.58</v>
      </c>
      <c r="V51" s="91"/>
    </row>
    <row r="56" spans="1:24">
      <c r="A56" s="16"/>
      <c r="B56" s="470"/>
      <c r="C56" s="470"/>
      <c r="D56" s="470"/>
      <c r="E56" s="470"/>
      <c r="F56" s="470"/>
      <c r="G56" s="470"/>
      <c r="H56" s="470"/>
      <c r="I56" s="470"/>
      <c r="J56" s="470"/>
      <c r="K56" s="470"/>
      <c r="L56" s="470"/>
      <c r="M56" s="470"/>
      <c r="N56" s="470"/>
      <c r="O56" s="470"/>
      <c r="P56" s="470"/>
      <c r="Q56" s="470"/>
      <c r="R56" s="470"/>
      <c r="S56" s="470"/>
      <c r="T56" s="470"/>
      <c r="U56" s="471"/>
      <c r="V56" s="470"/>
      <c r="W56" s="16"/>
      <c r="X56" s="16"/>
    </row>
    <row r="57" spans="1:24">
      <c r="A57" s="16"/>
      <c r="B57" s="16"/>
      <c r="C57" s="16"/>
      <c r="D57" s="16"/>
      <c r="E57" s="111"/>
      <c r="F57" s="16"/>
      <c r="G57" s="16"/>
      <c r="H57" s="246"/>
      <c r="I57" s="200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92"/>
      <c r="W57" s="16"/>
      <c r="X57" s="16"/>
    </row>
  </sheetData>
  <mergeCells count="98">
    <mergeCell ref="J26:J30"/>
    <mergeCell ref="K26:K30"/>
    <mergeCell ref="J8:J12"/>
    <mergeCell ref="K8:K12"/>
    <mergeCell ref="J20:J22"/>
    <mergeCell ref="K20:K22"/>
    <mergeCell ref="J23:J25"/>
    <mergeCell ref="K23:K25"/>
    <mergeCell ref="B48:B50"/>
    <mergeCell ref="C48:C50"/>
    <mergeCell ref="G48:G50"/>
    <mergeCell ref="H48:H50"/>
    <mergeCell ref="B41:B43"/>
    <mergeCell ref="C44:C47"/>
    <mergeCell ref="C31:C35"/>
    <mergeCell ref="J48:J50"/>
    <mergeCell ref="K48:K50"/>
    <mergeCell ref="J44:J47"/>
    <mergeCell ref="K44:K47"/>
    <mergeCell ref="J31:J35"/>
    <mergeCell ref="K31:K35"/>
    <mergeCell ref="J36:J40"/>
    <mergeCell ref="K36:K40"/>
    <mergeCell ref="J41:J43"/>
    <mergeCell ref="K41:K43"/>
    <mergeCell ref="A41:A43"/>
    <mergeCell ref="C41:C43"/>
    <mergeCell ref="G41:G43"/>
    <mergeCell ref="H41:H43"/>
    <mergeCell ref="A36:A40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U5:U7"/>
    <mergeCell ref="F5:F7"/>
    <mergeCell ref="S6:S7"/>
    <mergeCell ref="A2:V2"/>
    <mergeCell ref="Q6:R6"/>
    <mergeCell ref="O6:P6"/>
    <mergeCell ref="H5:H7"/>
    <mergeCell ref="I5:T5"/>
    <mergeCell ref="A4:G4"/>
    <mergeCell ref="A3:T3"/>
    <mergeCell ref="J6:J7"/>
    <mergeCell ref="K6:K7"/>
    <mergeCell ref="H4:V4"/>
    <mergeCell ref="U56:V56"/>
    <mergeCell ref="U23:U25"/>
    <mergeCell ref="U26:U30"/>
    <mergeCell ref="U20:U22"/>
    <mergeCell ref="U8:U12"/>
    <mergeCell ref="U31:U35"/>
    <mergeCell ref="U48:U50"/>
    <mergeCell ref="U36:U40"/>
    <mergeCell ref="U41:U43"/>
    <mergeCell ref="U44:U47"/>
    <mergeCell ref="B56:T56"/>
    <mergeCell ref="C13:C18"/>
    <mergeCell ref="A8:A12"/>
    <mergeCell ref="G36:G40"/>
    <mergeCell ref="H36:H40"/>
    <mergeCell ref="G26:G30"/>
    <mergeCell ref="H26:H30"/>
    <mergeCell ref="H23:H25"/>
    <mergeCell ref="A20:A22"/>
    <mergeCell ref="B20:B22"/>
    <mergeCell ref="C20:C22"/>
    <mergeCell ref="G20:G22"/>
    <mergeCell ref="B51:D51"/>
    <mergeCell ref="B8:B12"/>
    <mergeCell ref="B26:B30"/>
    <mergeCell ref="C8:C12"/>
    <mergeCell ref="G8:G12"/>
    <mergeCell ref="H8:H12"/>
    <mergeCell ref="A26:A30"/>
    <mergeCell ref="A48:A50"/>
    <mergeCell ref="C26:C30"/>
    <mergeCell ref="C36:C40"/>
    <mergeCell ref="H20:H22"/>
    <mergeCell ref="A23:A25"/>
    <mergeCell ref="B23:B25"/>
    <mergeCell ref="C23:C25"/>
    <mergeCell ref="G23:G25"/>
    <mergeCell ref="B36:B40"/>
    <mergeCell ref="A31:A35"/>
    <mergeCell ref="B31:B35"/>
    <mergeCell ref="G31:G35"/>
    <mergeCell ref="H31:H35"/>
  </mergeCells>
  <pageMargins left="0.36" right="7.8740157480315001E-2" top="0.196850393700787" bottom="0.196850393700787" header="0.15748031496063" footer="0.118110236220472"/>
  <pageSetup paperSize="9" scale="75" orientation="landscape" r:id="rId1"/>
  <rowBreaks count="1" manualBreakCount="1">
    <brk id="43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12"/>
  <sheetViews>
    <sheetView showGridLines="0" view="pageBreakPreview" zoomScale="87" zoomScaleSheetLayoutView="87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12" sqref="U12"/>
    </sheetView>
  </sheetViews>
  <sheetFormatPr defaultRowHeight="5.65" customHeight="1"/>
  <cols>
    <col min="1" max="1" width="4.42578125" customWidth="1"/>
    <col min="2" max="2" width="12.7109375" customWidth="1"/>
    <col min="3" max="3" width="12.28515625" customWidth="1"/>
    <col min="4" max="4" width="13.5703125" customWidth="1"/>
    <col min="5" max="5" width="4.140625" style="156" customWidth="1"/>
    <col min="6" max="6" width="27.28515625" customWidth="1"/>
    <col min="7" max="7" width="17" customWidth="1"/>
    <col min="8" max="8" width="8" customWidth="1"/>
    <col min="9" max="9" width="3.140625" customWidth="1"/>
    <col min="10" max="10" width="11.85546875" customWidth="1"/>
    <col min="11" max="11" width="10.42578125" customWidth="1"/>
    <col min="12" max="20" width="4.7109375" customWidth="1"/>
    <col min="21" max="21" width="6.85546875" customWidth="1"/>
    <col min="22" max="22" width="13.5703125" customWidth="1"/>
  </cols>
  <sheetData>
    <row r="1" spans="1:22" ht="15">
      <c r="A1" s="489" t="s">
        <v>19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</row>
    <row r="2" spans="1:22" ht="15">
      <c r="A2" s="489" t="str">
        <f>'Patna (West)'!A2</f>
        <v>Progress report for the construction of USS school building (2010-2011)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</row>
    <row r="3" spans="1:22" ht="15">
      <c r="A3" s="452" t="s">
        <v>945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4"/>
      <c r="U3" s="172" t="str">
        <f>Summary!V3</f>
        <v>Date:-31.03.2015</v>
      </c>
      <c r="V3" s="173"/>
    </row>
    <row r="4" spans="1:22" ht="43.5" customHeight="1">
      <c r="A4" s="449" t="s">
        <v>953</v>
      </c>
      <c r="B4" s="450"/>
      <c r="C4" s="450"/>
      <c r="D4" s="450"/>
      <c r="E4" s="450"/>
      <c r="F4" s="450"/>
      <c r="G4" s="450"/>
      <c r="H4" s="451"/>
      <c r="I4" s="449" t="s">
        <v>35</v>
      </c>
      <c r="J4" s="450"/>
      <c r="K4" s="450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2"/>
    </row>
    <row r="5" spans="1:22" ht="12.75" customHeight="1">
      <c r="A5" s="370" t="s">
        <v>0</v>
      </c>
      <c r="B5" s="370" t="s">
        <v>1</v>
      </c>
      <c r="C5" s="370" t="s">
        <v>2</v>
      </c>
      <c r="D5" s="370" t="s">
        <v>3</v>
      </c>
      <c r="E5" s="370" t="s">
        <v>0</v>
      </c>
      <c r="F5" s="370" t="s">
        <v>4</v>
      </c>
      <c r="G5" s="370" t="s">
        <v>5</v>
      </c>
      <c r="H5" s="370" t="s">
        <v>6</v>
      </c>
      <c r="I5" s="400" t="s">
        <v>16</v>
      </c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370" t="s">
        <v>20</v>
      </c>
      <c r="V5" s="398" t="s">
        <v>14</v>
      </c>
    </row>
    <row r="6" spans="1:22" ht="27.75" customHeight="1">
      <c r="A6" s="370"/>
      <c r="B6" s="370"/>
      <c r="C6" s="370"/>
      <c r="D6" s="370"/>
      <c r="E6" s="370"/>
      <c r="F6" s="370"/>
      <c r="G6" s="370"/>
      <c r="H6" s="370"/>
      <c r="I6" s="370" t="s">
        <v>7</v>
      </c>
      <c r="J6" s="370" t="s">
        <v>895</v>
      </c>
      <c r="K6" s="370" t="s">
        <v>896</v>
      </c>
      <c r="L6" s="400" t="s">
        <v>15</v>
      </c>
      <c r="M6" s="370" t="s">
        <v>10</v>
      </c>
      <c r="N6" s="370" t="s">
        <v>9</v>
      </c>
      <c r="O6" s="370" t="s">
        <v>17</v>
      </c>
      <c r="P6" s="370"/>
      <c r="Q6" s="370" t="s">
        <v>18</v>
      </c>
      <c r="R6" s="370"/>
      <c r="S6" s="370" t="s">
        <v>13</v>
      </c>
      <c r="T6" s="370" t="s">
        <v>8</v>
      </c>
      <c r="U6" s="370"/>
      <c r="V6" s="398"/>
    </row>
    <row r="7" spans="1:22" ht="29.25" customHeight="1">
      <c r="A7" s="37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400"/>
      <c r="M7" s="370"/>
      <c r="N7" s="370"/>
      <c r="O7" s="268" t="s">
        <v>11</v>
      </c>
      <c r="P7" s="268" t="s">
        <v>12</v>
      </c>
      <c r="Q7" s="268" t="s">
        <v>11</v>
      </c>
      <c r="R7" s="268" t="s">
        <v>12</v>
      </c>
      <c r="S7" s="370"/>
      <c r="T7" s="370"/>
      <c r="U7" s="370"/>
      <c r="V7" s="398"/>
    </row>
    <row r="8" spans="1:22" ht="35.1" customHeight="1">
      <c r="A8" s="306">
        <v>1</v>
      </c>
      <c r="B8" s="310" t="s">
        <v>381</v>
      </c>
      <c r="C8" s="314" t="s">
        <v>385</v>
      </c>
      <c r="D8" s="273" t="s">
        <v>408</v>
      </c>
      <c r="E8" s="310">
        <v>1</v>
      </c>
      <c r="F8" s="316" t="s">
        <v>663</v>
      </c>
      <c r="G8" s="332" t="s">
        <v>1215</v>
      </c>
      <c r="H8" s="112">
        <v>53.53</v>
      </c>
      <c r="I8" s="5"/>
      <c r="J8" s="5"/>
      <c r="K8" s="5"/>
      <c r="L8" s="103"/>
      <c r="M8" s="103">
        <v>1</v>
      </c>
      <c r="N8" s="49"/>
      <c r="O8" s="49"/>
      <c r="P8" s="49"/>
      <c r="Q8" s="49"/>
      <c r="R8" s="49"/>
      <c r="S8" s="49"/>
      <c r="T8" s="49"/>
      <c r="U8" s="113"/>
      <c r="V8" s="8"/>
    </row>
    <row r="9" spans="1:22" ht="35.1" customHeight="1">
      <c r="A9" s="484">
        <v>2</v>
      </c>
      <c r="B9" s="475" t="s">
        <v>382</v>
      </c>
      <c r="C9" s="505" t="s">
        <v>386</v>
      </c>
      <c r="D9" s="317" t="s">
        <v>409</v>
      </c>
      <c r="E9" s="310">
        <v>1</v>
      </c>
      <c r="F9" s="316" t="s">
        <v>664</v>
      </c>
      <c r="G9" s="506" t="s">
        <v>839</v>
      </c>
      <c r="H9" s="499">
        <v>160.97999999999999</v>
      </c>
      <c r="I9" s="5"/>
      <c r="J9" s="500" t="s">
        <v>919</v>
      </c>
      <c r="K9" s="500" t="s">
        <v>898</v>
      </c>
      <c r="L9" s="50"/>
      <c r="M9" s="50"/>
      <c r="N9" s="50"/>
      <c r="O9" s="50"/>
      <c r="P9" s="50">
        <v>1</v>
      </c>
      <c r="Q9" s="49"/>
      <c r="R9" s="49"/>
      <c r="S9" s="49"/>
      <c r="T9" s="49"/>
      <c r="U9" s="503">
        <v>65.28</v>
      </c>
      <c r="V9" s="205"/>
    </row>
    <row r="10" spans="1:22" ht="35.1" customHeight="1">
      <c r="A10" s="484"/>
      <c r="B10" s="475"/>
      <c r="C10" s="505"/>
      <c r="D10" s="317" t="s">
        <v>370</v>
      </c>
      <c r="E10" s="310">
        <v>2</v>
      </c>
      <c r="F10" s="316" t="s">
        <v>665</v>
      </c>
      <c r="G10" s="506"/>
      <c r="H10" s="499"/>
      <c r="I10" s="5"/>
      <c r="J10" s="501"/>
      <c r="K10" s="501"/>
      <c r="L10" s="50"/>
      <c r="M10" s="50"/>
      <c r="N10" s="50"/>
      <c r="O10" s="50"/>
      <c r="P10" s="50"/>
      <c r="Q10" s="50"/>
      <c r="R10" s="50"/>
      <c r="S10" s="50"/>
      <c r="T10" s="50">
        <v>1</v>
      </c>
      <c r="U10" s="503"/>
      <c r="V10" s="205"/>
    </row>
    <row r="11" spans="1:22" ht="35.1" customHeight="1">
      <c r="A11" s="484"/>
      <c r="B11" s="475"/>
      <c r="C11" s="505"/>
      <c r="D11" s="317" t="s">
        <v>410</v>
      </c>
      <c r="E11" s="310">
        <v>3</v>
      </c>
      <c r="F11" s="316" t="s">
        <v>666</v>
      </c>
      <c r="G11" s="506"/>
      <c r="H11" s="499"/>
      <c r="I11" s="5"/>
      <c r="J11" s="502"/>
      <c r="K11" s="502"/>
      <c r="L11" s="103"/>
      <c r="M11" s="103"/>
      <c r="N11" s="103">
        <v>1</v>
      </c>
      <c r="O11" s="49"/>
      <c r="P11" s="49"/>
      <c r="Q11" s="49"/>
      <c r="R11" s="49"/>
      <c r="S11" s="49"/>
      <c r="T11" s="49"/>
      <c r="U11" s="503"/>
      <c r="V11" s="205"/>
    </row>
    <row r="12" spans="1:22" ht="30" customHeight="1">
      <c r="A12" s="1"/>
      <c r="B12" s="504" t="s">
        <v>21</v>
      </c>
      <c r="C12" s="504"/>
      <c r="D12" s="504"/>
      <c r="E12" s="6">
        <f>E8+E11</f>
        <v>4</v>
      </c>
      <c r="F12" s="110"/>
      <c r="G12" s="110"/>
      <c r="H12" s="14">
        <f>H8+H9</f>
        <v>214.51</v>
      </c>
      <c r="I12" s="10">
        <f>SUM(I8:I11)</f>
        <v>0</v>
      </c>
      <c r="J12" s="10"/>
      <c r="K12" s="10"/>
      <c r="L12" s="10">
        <f t="shared" ref="L12:U12" si="0">SUM(L8:L11)</f>
        <v>0</v>
      </c>
      <c r="M12" s="10">
        <f>SUM(M8:M11)</f>
        <v>1</v>
      </c>
      <c r="N12" s="10">
        <f>SUM(N8:N11)</f>
        <v>1</v>
      </c>
      <c r="O12" s="10">
        <f t="shared" si="0"/>
        <v>0</v>
      </c>
      <c r="P12" s="10">
        <f t="shared" si="0"/>
        <v>1</v>
      </c>
      <c r="Q12" s="10">
        <f t="shared" si="0"/>
        <v>0</v>
      </c>
      <c r="R12" s="10">
        <f t="shared" si="0"/>
        <v>0</v>
      </c>
      <c r="S12" s="10">
        <f t="shared" si="0"/>
        <v>0</v>
      </c>
      <c r="T12" s="10">
        <f t="shared" si="0"/>
        <v>1</v>
      </c>
      <c r="U12" s="14">
        <f t="shared" si="0"/>
        <v>65.28</v>
      </c>
      <c r="V12" s="1"/>
    </row>
  </sheetData>
  <mergeCells count="35">
    <mergeCell ref="B12:D12"/>
    <mergeCell ref="A9:A11"/>
    <mergeCell ref="B9:B11"/>
    <mergeCell ref="C9:C11"/>
    <mergeCell ref="G9:G11"/>
    <mergeCell ref="H9:H11"/>
    <mergeCell ref="J9:J11"/>
    <mergeCell ref="K9:K11"/>
    <mergeCell ref="U9:U11"/>
    <mergeCell ref="N6:N7"/>
    <mergeCell ref="O6:P6"/>
    <mergeCell ref="Q6:R6"/>
    <mergeCell ref="S6:S7"/>
    <mergeCell ref="T6:T7"/>
    <mergeCell ref="I6:I7"/>
    <mergeCell ref="J6:J7"/>
    <mergeCell ref="K6:K7"/>
    <mergeCell ref="L6:L7"/>
    <mergeCell ref="M6:M7"/>
    <mergeCell ref="A3:T3"/>
    <mergeCell ref="F5:F7"/>
    <mergeCell ref="A1:V1"/>
    <mergeCell ref="A2:V2"/>
    <mergeCell ref="A4:H4"/>
    <mergeCell ref="I4:V4"/>
    <mergeCell ref="A5:A7"/>
    <mergeCell ref="B5:B7"/>
    <mergeCell ref="C5:C7"/>
    <mergeCell ref="D5:D7"/>
    <mergeCell ref="E5:E7"/>
    <mergeCell ref="G5:G7"/>
    <mergeCell ref="H5:H7"/>
    <mergeCell ref="I5:T5"/>
    <mergeCell ref="U5:U7"/>
    <mergeCell ref="V5:V7"/>
  </mergeCells>
  <pageMargins left="0.42" right="0.15748031496063" top="0.37" bottom="0.118110236220472" header="0.15748031496063" footer="0.118110236220472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V35"/>
  <sheetViews>
    <sheetView view="pageBreakPreview" zoomScale="91" zoomScaleSheetLayoutView="91" workbookViewId="0">
      <pane xSplit="1" ySplit="7" topLeftCell="B29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P10" sqref="P10"/>
    </sheetView>
  </sheetViews>
  <sheetFormatPr defaultRowHeight="5.65" customHeight="1"/>
  <cols>
    <col min="1" max="1" width="3.28515625" style="243" customWidth="1"/>
    <col min="2" max="2" width="15.140625" customWidth="1"/>
    <col min="3" max="3" width="9.140625" customWidth="1"/>
    <col min="4" max="4" width="11.85546875" customWidth="1"/>
    <col min="5" max="5" width="4.140625" customWidth="1"/>
    <col min="6" max="6" width="25.85546875" customWidth="1"/>
    <col min="7" max="7" width="17" customWidth="1"/>
    <col min="8" max="8" width="8" customWidth="1"/>
    <col min="9" max="9" width="3.140625" hidden="1" customWidth="1"/>
    <col min="10" max="10" width="11.85546875" customWidth="1"/>
    <col min="11" max="11" width="9.7109375" customWidth="1"/>
    <col min="12" max="20" width="4.7109375" customWidth="1"/>
    <col min="21" max="21" width="6.85546875" style="129" customWidth="1"/>
    <col min="22" max="22" width="13.5703125" customWidth="1"/>
  </cols>
  <sheetData>
    <row r="1" spans="1:22" ht="15">
      <c r="A1" s="489" t="s">
        <v>19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</row>
    <row r="2" spans="1:22" ht="15">
      <c r="A2" s="489" t="str">
        <f>'Patna (West)'!A2</f>
        <v>Progress report for the construction of USS school building (2010-2011)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</row>
    <row r="3" spans="1:22" ht="15">
      <c r="A3" s="452" t="s">
        <v>944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4"/>
      <c r="U3" s="597" t="str">
        <f>Summary!V3</f>
        <v>Date:-31.03.2015</v>
      </c>
      <c r="V3" s="173"/>
    </row>
    <row r="4" spans="1:22" ht="43.5" customHeight="1">
      <c r="A4" s="449" t="s">
        <v>1152</v>
      </c>
      <c r="B4" s="450"/>
      <c r="C4" s="450"/>
      <c r="D4" s="450"/>
      <c r="E4" s="450"/>
      <c r="F4" s="450"/>
      <c r="G4" s="450"/>
      <c r="H4" s="451"/>
      <c r="I4" s="490" t="s">
        <v>35</v>
      </c>
      <c r="J4" s="490"/>
      <c r="K4" s="490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</row>
    <row r="5" spans="1:22" ht="16.5" customHeight="1">
      <c r="A5" s="370" t="s">
        <v>0</v>
      </c>
      <c r="B5" s="370" t="s">
        <v>1</v>
      </c>
      <c r="C5" s="370" t="s">
        <v>2</v>
      </c>
      <c r="D5" s="370" t="s">
        <v>3</v>
      </c>
      <c r="E5" s="370" t="s">
        <v>0</v>
      </c>
      <c r="F5" s="370" t="s">
        <v>4</v>
      </c>
      <c r="G5" s="370" t="s">
        <v>5</v>
      </c>
      <c r="H5" s="370" t="s">
        <v>6</v>
      </c>
      <c r="I5" s="400" t="s">
        <v>16</v>
      </c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595" t="s">
        <v>20</v>
      </c>
      <c r="V5" s="398" t="s">
        <v>14</v>
      </c>
    </row>
    <row r="6" spans="1:22" ht="27" customHeight="1">
      <c r="A6" s="370"/>
      <c r="B6" s="370"/>
      <c r="C6" s="370"/>
      <c r="D6" s="370"/>
      <c r="E6" s="370"/>
      <c r="F6" s="370"/>
      <c r="G6" s="370"/>
      <c r="H6" s="370"/>
      <c r="I6" s="370" t="s">
        <v>7</v>
      </c>
      <c r="J6" s="370" t="s">
        <v>895</v>
      </c>
      <c r="K6" s="370" t="s">
        <v>896</v>
      </c>
      <c r="L6" s="400" t="s">
        <v>15</v>
      </c>
      <c r="M6" s="370" t="s">
        <v>10</v>
      </c>
      <c r="N6" s="370" t="s">
        <v>9</v>
      </c>
      <c r="O6" s="370" t="s">
        <v>17</v>
      </c>
      <c r="P6" s="370"/>
      <c r="Q6" s="370" t="s">
        <v>18</v>
      </c>
      <c r="R6" s="370"/>
      <c r="S6" s="370" t="s">
        <v>13</v>
      </c>
      <c r="T6" s="370" t="s">
        <v>8</v>
      </c>
      <c r="U6" s="595"/>
      <c r="V6" s="398"/>
    </row>
    <row r="7" spans="1:22" ht="20.25" customHeight="1">
      <c r="A7" s="37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400"/>
      <c r="M7" s="370"/>
      <c r="N7" s="370"/>
      <c r="O7" s="268" t="s">
        <v>11</v>
      </c>
      <c r="P7" s="268" t="s">
        <v>12</v>
      </c>
      <c r="Q7" s="268" t="s">
        <v>11</v>
      </c>
      <c r="R7" s="268" t="s">
        <v>12</v>
      </c>
      <c r="S7" s="370"/>
      <c r="T7" s="370"/>
      <c r="U7" s="595"/>
      <c r="V7" s="398"/>
    </row>
    <row r="8" spans="1:22" ht="35.1" customHeight="1">
      <c r="A8" s="476">
        <v>1</v>
      </c>
      <c r="B8" s="493" t="s">
        <v>377</v>
      </c>
      <c r="C8" s="507" t="s">
        <v>943</v>
      </c>
      <c r="D8" s="320" t="s">
        <v>387</v>
      </c>
      <c r="E8" s="310">
        <v>1</v>
      </c>
      <c r="F8" s="320" t="s">
        <v>640</v>
      </c>
      <c r="G8" s="493" t="s">
        <v>959</v>
      </c>
      <c r="H8" s="508">
        <v>207.53</v>
      </c>
      <c r="I8" s="5"/>
      <c r="J8" s="5"/>
      <c r="K8" s="5"/>
      <c r="L8" s="50"/>
      <c r="M8" s="50"/>
      <c r="N8" s="50"/>
      <c r="O8" s="50"/>
      <c r="P8" s="50"/>
      <c r="Q8" s="50"/>
      <c r="R8" s="50"/>
      <c r="S8" s="50"/>
      <c r="T8" s="50">
        <v>1</v>
      </c>
      <c r="U8" s="575">
        <v>121.95</v>
      </c>
      <c r="V8" s="7"/>
    </row>
    <row r="9" spans="1:22" ht="35.1" customHeight="1">
      <c r="A9" s="476"/>
      <c r="B9" s="493"/>
      <c r="C9" s="507"/>
      <c r="D9" s="320" t="s">
        <v>388</v>
      </c>
      <c r="E9" s="310">
        <v>2</v>
      </c>
      <c r="F9" s="320" t="s">
        <v>641</v>
      </c>
      <c r="G9" s="493"/>
      <c r="H9" s="508"/>
      <c r="I9" s="5"/>
      <c r="J9" s="5"/>
      <c r="K9" s="5"/>
      <c r="L9" s="50"/>
      <c r="M9" s="50"/>
      <c r="N9" s="50"/>
      <c r="O9" s="50"/>
      <c r="P9" s="50"/>
      <c r="Q9" s="50"/>
      <c r="R9" s="50"/>
      <c r="S9" s="50">
        <v>1</v>
      </c>
      <c r="T9" s="49"/>
      <c r="U9" s="576"/>
      <c r="V9" s="7"/>
    </row>
    <row r="10" spans="1:22" ht="35.1" customHeight="1">
      <c r="A10" s="476"/>
      <c r="B10" s="493"/>
      <c r="C10" s="507"/>
      <c r="D10" s="320" t="s">
        <v>389</v>
      </c>
      <c r="E10" s="310">
        <v>3</v>
      </c>
      <c r="F10" s="320" t="s">
        <v>642</v>
      </c>
      <c r="G10" s="493"/>
      <c r="H10" s="508"/>
      <c r="I10" s="5"/>
      <c r="J10" s="5"/>
      <c r="K10" s="5"/>
      <c r="L10" s="50"/>
      <c r="M10" s="50"/>
      <c r="N10" s="50"/>
      <c r="O10" s="50"/>
      <c r="P10" s="50"/>
      <c r="Q10" s="50"/>
      <c r="R10" s="50"/>
      <c r="S10" s="50">
        <v>1</v>
      </c>
      <c r="T10" s="49"/>
      <c r="U10" s="576"/>
      <c r="V10" s="8"/>
    </row>
    <row r="11" spans="1:22" ht="35.1" customHeight="1">
      <c r="A11" s="476"/>
      <c r="B11" s="493"/>
      <c r="C11" s="507"/>
      <c r="D11" s="320" t="s">
        <v>390</v>
      </c>
      <c r="E11" s="310">
        <v>4</v>
      </c>
      <c r="F11" s="320" t="s">
        <v>643</v>
      </c>
      <c r="G11" s="493"/>
      <c r="H11" s="508"/>
      <c r="I11" s="5"/>
      <c r="J11" s="5"/>
      <c r="K11" s="5"/>
      <c r="L11" s="50"/>
      <c r="M11" s="50"/>
      <c r="N11" s="50"/>
      <c r="O11" s="50"/>
      <c r="P11" s="50"/>
      <c r="Q11" s="50">
        <v>1</v>
      </c>
      <c r="R11" s="49"/>
      <c r="S11" s="49"/>
      <c r="T11" s="49"/>
      <c r="U11" s="577"/>
      <c r="V11" s="9"/>
    </row>
    <row r="12" spans="1:22" ht="35.1" customHeight="1">
      <c r="A12" s="476">
        <v>2</v>
      </c>
      <c r="B12" s="493" t="s">
        <v>378</v>
      </c>
      <c r="C12" s="507" t="s">
        <v>383</v>
      </c>
      <c r="D12" s="320" t="s">
        <v>391</v>
      </c>
      <c r="E12" s="310">
        <v>1</v>
      </c>
      <c r="F12" s="320" t="s">
        <v>644</v>
      </c>
      <c r="G12" s="493" t="s">
        <v>879</v>
      </c>
      <c r="H12" s="508">
        <v>162.44999999999999</v>
      </c>
      <c r="I12" s="5">
        <v>1</v>
      </c>
      <c r="J12" s="5"/>
      <c r="K12" s="5"/>
      <c r="L12" s="49"/>
      <c r="M12" s="49"/>
      <c r="N12" s="49"/>
      <c r="O12" s="49"/>
      <c r="P12" s="49"/>
      <c r="Q12" s="49"/>
      <c r="R12" s="49"/>
      <c r="S12" s="49"/>
      <c r="T12" s="49"/>
      <c r="U12" s="575"/>
      <c r="V12" s="8"/>
    </row>
    <row r="13" spans="1:22" ht="35.1" customHeight="1">
      <c r="A13" s="476"/>
      <c r="B13" s="493"/>
      <c r="C13" s="507"/>
      <c r="D13" s="320" t="s">
        <v>392</v>
      </c>
      <c r="E13" s="310">
        <v>2</v>
      </c>
      <c r="F13" s="320" t="s">
        <v>645</v>
      </c>
      <c r="G13" s="493"/>
      <c r="H13" s="508"/>
      <c r="I13" s="5">
        <v>1</v>
      </c>
      <c r="J13" s="5"/>
      <c r="K13" s="5"/>
      <c r="L13" s="49"/>
      <c r="M13" s="49"/>
      <c r="N13" s="49"/>
      <c r="O13" s="49"/>
      <c r="P13" s="49"/>
      <c r="Q13" s="49"/>
      <c r="R13" s="49"/>
      <c r="S13" s="49"/>
      <c r="T13" s="49"/>
      <c r="U13" s="576"/>
      <c r="V13" s="7"/>
    </row>
    <row r="14" spans="1:22" ht="35.1" customHeight="1">
      <c r="A14" s="476"/>
      <c r="B14" s="493"/>
      <c r="C14" s="507"/>
      <c r="D14" s="320" t="s">
        <v>393</v>
      </c>
      <c r="E14" s="310">
        <v>3</v>
      </c>
      <c r="F14" s="320" t="s">
        <v>646</v>
      </c>
      <c r="G14" s="493"/>
      <c r="H14" s="508"/>
      <c r="I14" s="5">
        <v>1</v>
      </c>
      <c r="J14" s="5"/>
      <c r="K14" s="5"/>
      <c r="L14" s="49"/>
      <c r="M14" s="49"/>
      <c r="N14" s="49"/>
      <c r="O14" s="49"/>
      <c r="P14" s="49"/>
      <c r="Q14" s="49"/>
      <c r="R14" s="49"/>
      <c r="S14" s="49"/>
      <c r="T14" s="49"/>
      <c r="U14" s="577"/>
      <c r="V14" s="8"/>
    </row>
    <row r="15" spans="1:22" ht="35.1" customHeight="1">
      <c r="A15" s="245">
        <v>3</v>
      </c>
      <c r="B15" s="305" t="s">
        <v>1114</v>
      </c>
      <c r="C15" s="507" t="s">
        <v>383</v>
      </c>
      <c r="D15" s="320" t="s">
        <v>394</v>
      </c>
      <c r="E15" s="310">
        <v>1</v>
      </c>
      <c r="F15" s="320" t="s">
        <v>647</v>
      </c>
      <c r="G15" s="312" t="s">
        <v>1118</v>
      </c>
      <c r="H15" s="250">
        <v>56.17</v>
      </c>
      <c r="I15" s="5"/>
      <c r="J15" s="5"/>
      <c r="K15" s="5"/>
      <c r="L15" s="340"/>
      <c r="M15" s="103">
        <v>1</v>
      </c>
      <c r="N15" s="49"/>
      <c r="O15" s="49"/>
      <c r="P15" s="49"/>
      <c r="Q15" s="49"/>
      <c r="R15" s="49"/>
      <c r="S15" s="49"/>
      <c r="T15" s="49"/>
      <c r="U15" s="574"/>
      <c r="V15" s="8"/>
    </row>
    <row r="16" spans="1:22" ht="35.1" customHeight="1">
      <c r="A16" s="245">
        <v>4</v>
      </c>
      <c r="B16" s="305" t="s">
        <v>1115</v>
      </c>
      <c r="C16" s="507"/>
      <c r="D16" s="320" t="s">
        <v>395</v>
      </c>
      <c r="E16" s="310">
        <v>1</v>
      </c>
      <c r="F16" s="320" t="s">
        <v>648</v>
      </c>
      <c r="G16" s="312" t="s">
        <v>1167</v>
      </c>
      <c r="H16" s="250">
        <v>56.44</v>
      </c>
      <c r="I16" s="5"/>
      <c r="J16" s="5"/>
      <c r="K16" s="5"/>
      <c r="L16" s="103"/>
      <c r="M16" s="103">
        <v>1</v>
      </c>
      <c r="N16" s="49"/>
      <c r="O16" s="49"/>
      <c r="P16" s="49"/>
      <c r="Q16" s="49"/>
      <c r="R16" s="49"/>
      <c r="S16" s="49"/>
      <c r="T16" s="49"/>
      <c r="U16" s="574"/>
      <c r="V16" s="8"/>
    </row>
    <row r="17" spans="1:22" ht="35.1" customHeight="1">
      <c r="A17" s="245">
        <v>5</v>
      </c>
      <c r="B17" s="305" t="s">
        <v>1116</v>
      </c>
      <c r="C17" s="507"/>
      <c r="D17" s="320" t="s">
        <v>395</v>
      </c>
      <c r="E17" s="310">
        <v>1</v>
      </c>
      <c r="F17" s="320" t="s">
        <v>649</v>
      </c>
      <c r="G17" s="312" t="s">
        <v>1118</v>
      </c>
      <c r="H17" s="250">
        <v>56.88</v>
      </c>
      <c r="I17" s="5"/>
      <c r="J17" s="5"/>
      <c r="K17" s="5"/>
      <c r="L17" s="103"/>
      <c r="M17" s="103"/>
      <c r="N17" s="103"/>
      <c r="O17" s="103"/>
      <c r="P17" s="103">
        <v>1</v>
      </c>
      <c r="Q17" s="49"/>
      <c r="R17" s="49"/>
      <c r="S17" s="49"/>
      <c r="T17" s="49"/>
      <c r="U17" s="574">
        <v>8.66</v>
      </c>
      <c r="V17" s="8"/>
    </row>
    <row r="18" spans="1:22" ht="35.1" customHeight="1">
      <c r="A18" s="245">
        <v>6</v>
      </c>
      <c r="B18" s="305" t="s">
        <v>1117</v>
      </c>
      <c r="C18" s="507"/>
      <c r="D18" s="320" t="s">
        <v>394</v>
      </c>
      <c r="E18" s="310">
        <v>1</v>
      </c>
      <c r="F18" s="320" t="s">
        <v>650</v>
      </c>
      <c r="G18" s="312" t="s">
        <v>1118</v>
      </c>
      <c r="H18" s="250">
        <v>56.17</v>
      </c>
      <c r="I18" s="5"/>
      <c r="J18" s="5"/>
      <c r="K18" s="5"/>
      <c r="L18" s="103"/>
      <c r="M18" s="103"/>
      <c r="N18" s="103">
        <v>1</v>
      </c>
      <c r="O18" s="49"/>
      <c r="P18" s="49"/>
      <c r="Q18" s="49"/>
      <c r="R18" s="49"/>
      <c r="S18" s="49"/>
      <c r="T18" s="49"/>
      <c r="U18" s="574">
        <v>8.1300000000000008</v>
      </c>
      <c r="V18" s="8"/>
    </row>
    <row r="19" spans="1:22" ht="35.1" customHeight="1">
      <c r="A19" s="245">
        <v>7</v>
      </c>
      <c r="B19" s="305" t="s">
        <v>1119</v>
      </c>
      <c r="C19" s="507" t="s">
        <v>383</v>
      </c>
      <c r="D19" s="320" t="s">
        <v>396</v>
      </c>
      <c r="E19" s="310">
        <v>1</v>
      </c>
      <c r="F19" s="320" t="s">
        <v>651</v>
      </c>
      <c r="G19" s="312" t="s">
        <v>1118</v>
      </c>
      <c r="H19" s="250">
        <v>56.96</v>
      </c>
      <c r="I19" s="5">
        <v>1</v>
      </c>
      <c r="J19" s="5"/>
      <c r="K19" s="5"/>
      <c r="L19" s="49"/>
      <c r="M19" s="49"/>
      <c r="N19" s="49"/>
      <c r="O19" s="49"/>
      <c r="P19" s="49"/>
      <c r="Q19" s="49"/>
      <c r="R19" s="49"/>
      <c r="S19" s="49"/>
      <c r="T19" s="49"/>
      <c r="U19" s="574"/>
      <c r="V19" s="9"/>
    </row>
    <row r="20" spans="1:22" ht="35.1" customHeight="1">
      <c r="A20" s="245">
        <v>8</v>
      </c>
      <c r="B20" s="305" t="s">
        <v>1120</v>
      </c>
      <c r="C20" s="507"/>
      <c r="D20" s="320" t="s">
        <v>397</v>
      </c>
      <c r="E20" s="310">
        <v>1</v>
      </c>
      <c r="F20" s="320" t="s">
        <v>652</v>
      </c>
      <c r="G20" s="312" t="s">
        <v>1168</v>
      </c>
      <c r="H20" s="250">
        <v>56.11</v>
      </c>
      <c r="I20" s="5">
        <v>1</v>
      </c>
      <c r="J20" s="5"/>
      <c r="K20" s="5"/>
      <c r="L20" s="49"/>
      <c r="M20" s="49"/>
      <c r="N20" s="49"/>
      <c r="O20" s="49"/>
      <c r="P20" s="49"/>
      <c r="Q20" s="49"/>
      <c r="R20" s="49"/>
      <c r="S20" s="49"/>
      <c r="T20" s="49"/>
      <c r="U20" s="574"/>
      <c r="V20" s="9"/>
    </row>
    <row r="21" spans="1:22" ht="35.1" customHeight="1">
      <c r="A21" s="245">
        <v>9</v>
      </c>
      <c r="B21" s="305" t="s">
        <v>1121</v>
      </c>
      <c r="C21" s="507"/>
      <c r="D21" s="320" t="s">
        <v>398</v>
      </c>
      <c r="E21" s="310">
        <v>1</v>
      </c>
      <c r="F21" s="320" t="s">
        <v>653</v>
      </c>
      <c r="G21" s="312" t="s">
        <v>1168</v>
      </c>
      <c r="H21" s="250">
        <v>56.1</v>
      </c>
      <c r="I21" s="5"/>
      <c r="J21" s="5"/>
      <c r="K21" s="5"/>
      <c r="L21" s="103"/>
      <c r="M21" s="103">
        <v>1</v>
      </c>
      <c r="N21" s="49"/>
      <c r="O21" s="49"/>
      <c r="P21" s="49"/>
      <c r="Q21" s="49"/>
      <c r="R21" s="49"/>
      <c r="S21" s="49"/>
      <c r="T21" s="49"/>
      <c r="U21" s="574"/>
      <c r="V21" s="17"/>
    </row>
    <row r="22" spans="1:22" ht="35.1" customHeight="1">
      <c r="A22" s="251">
        <v>10</v>
      </c>
      <c r="B22" s="305" t="s">
        <v>1122</v>
      </c>
      <c r="C22" s="507"/>
      <c r="D22" s="320" t="s">
        <v>399</v>
      </c>
      <c r="E22" s="310">
        <v>1</v>
      </c>
      <c r="F22" s="320" t="s">
        <v>654</v>
      </c>
      <c r="G22" s="312" t="s">
        <v>1118</v>
      </c>
      <c r="H22" s="250">
        <v>56.1</v>
      </c>
      <c r="I22" s="5"/>
      <c r="J22" s="5"/>
      <c r="K22" s="5"/>
      <c r="L22" s="103"/>
      <c r="M22" s="103"/>
      <c r="N22" s="103"/>
      <c r="O22" s="103"/>
      <c r="P22" s="103"/>
      <c r="Q22" s="103">
        <v>1</v>
      </c>
      <c r="R22" s="49"/>
      <c r="S22" s="49"/>
      <c r="T22" s="49"/>
      <c r="U22" s="574">
        <v>10.59</v>
      </c>
      <c r="V22" s="7"/>
    </row>
    <row r="23" spans="1:22" ht="35.1" customHeight="1">
      <c r="A23" s="476">
        <v>11</v>
      </c>
      <c r="B23" s="477" t="s">
        <v>379</v>
      </c>
      <c r="C23" s="507" t="s">
        <v>384</v>
      </c>
      <c r="D23" s="320" t="s">
        <v>400</v>
      </c>
      <c r="E23" s="310">
        <v>1</v>
      </c>
      <c r="F23" s="320" t="s">
        <v>655</v>
      </c>
      <c r="G23" s="477" t="s">
        <v>887</v>
      </c>
      <c r="H23" s="508">
        <v>263.02999999999997</v>
      </c>
      <c r="I23" s="5"/>
      <c r="J23" s="5"/>
      <c r="K23" s="5"/>
      <c r="L23" s="49"/>
      <c r="M23" s="49"/>
      <c r="N23" s="49"/>
      <c r="O23" s="49"/>
      <c r="P23" s="49"/>
      <c r="Q23" s="49"/>
      <c r="R23" s="49"/>
      <c r="S23" s="49"/>
      <c r="T23" s="49"/>
      <c r="U23" s="575"/>
      <c r="V23" s="9"/>
    </row>
    <row r="24" spans="1:22" ht="35.1" customHeight="1">
      <c r="A24" s="476"/>
      <c r="B24" s="478"/>
      <c r="C24" s="507"/>
      <c r="D24" s="320" t="s">
        <v>400</v>
      </c>
      <c r="E24" s="310">
        <v>2</v>
      </c>
      <c r="F24" s="320" t="s">
        <v>411</v>
      </c>
      <c r="G24" s="478"/>
      <c r="H24" s="508"/>
      <c r="I24" s="5"/>
      <c r="J24" s="5"/>
      <c r="K24" s="5"/>
      <c r="L24" s="49"/>
      <c r="M24" s="49"/>
      <c r="N24" s="49"/>
      <c r="O24" s="49"/>
      <c r="P24" s="49"/>
      <c r="Q24" s="49"/>
      <c r="R24" s="49"/>
      <c r="S24" s="49"/>
      <c r="T24" s="49"/>
      <c r="U24" s="576"/>
      <c r="V24" s="17"/>
    </row>
    <row r="25" spans="1:22" ht="35.1" customHeight="1">
      <c r="A25" s="476"/>
      <c r="B25" s="478"/>
      <c r="C25" s="507"/>
      <c r="D25" s="320" t="s">
        <v>401</v>
      </c>
      <c r="E25" s="310">
        <v>3</v>
      </c>
      <c r="F25" s="320" t="s">
        <v>412</v>
      </c>
      <c r="G25" s="478"/>
      <c r="H25" s="508"/>
      <c r="I25" s="5"/>
      <c r="J25" s="5"/>
      <c r="K25" s="5"/>
      <c r="L25" s="49"/>
      <c r="M25" s="49"/>
      <c r="N25" s="49"/>
      <c r="O25" s="49"/>
      <c r="P25" s="49"/>
      <c r="Q25" s="49"/>
      <c r="R25" s="49"/>
      <c r="S25" s="49"/>
      <c r="T25" s="49"/>
      <c r="U25" s="576"/>
      <c r="V25" s="17"/>
    </row>
    <row r="26" spans="1:22" ht="35.1" customHeight="1">
      <c r="A26" s="476"/>
      <c r="B26" s="478"/>
      <c r="C26" s="507"/>
      <c r="D26" s="320" t="s">
        <v>402</v>
      </c>
      <c r="E26" s="310">
        <v>4</v>
      </c>
      <c r="F26" s="320" t="s">
        <v>413</v>
      </c>
      <c r="G26" s="478"/>
      <c r="H26" s="508"/>
      <c r="I26" s="5"/>
      <c r="J26" s="5"/>
      <c r="K26" s="5"/>
      <c r="L26" s="49"/>
      <c r="M26" s="49"/>
      <c r="N26" s="49"/>
      <c r="O26" s="49"/>
      <c r="P26" s="49"/>
      <c r="Q26" s="49"/>
      <c r="R26" s="49"/>
      <c r="S26" s="49"/>
      <c r="T26" s="49"/>
      <c r="U26" s="576"/>
      <c r="V26" s="8"/>
    </row>
    <row r="27" spans="1:22" ht="35.1" customHeight="1">
      <c r="A27" s="476"/>
      <c r="B27" s="479"/>
      <c r="C27" s="507"/>
      <c r="D27" s="320" t="s">
        <v>403</v>
      </c>
      <c r="E27" s="310">
        <v>5</v>
      </c>
      <c r="F27" s="320" t="s">
        <v>414</v>
      </c>
      <c r="G27" s="479"/>
      <c r="H27" s="508"/>
      <c r="I27" s="5"/>
      <c r="J27" s="5"/>
      <c r="K27" s="5"/>
      <c r="L27" s="49"/>
      <c r="M27" s="49"/>
      <c r="N27" s="49"/>
      <c r="O27" s="49"/>
      <c r="P27" s="49"/>
      <c r="Q27" s="49"/>
      <c r="R27" s="49"/>
      <c r="S27" s="49"/>
      <c r="T27" s="49"/>
      <c r="U27" s="577"/>
      <c r="V27" s="9"/>
    </row>
    <row r="28" spans="1:22" ht="35.1" customHeight="1">
      <c r="A28" s="245">
        <v>12</v>
      </c>
      <c r="B28" s="93" t="s">
        <v>1156</v>
      </c>
      <c r="C28" s="507" t="s">
        <v>384</v>
      </c>
      <c r="D28" s="320" t="s">
        <v>404</v>
      </c>
      <c r="E28" s="310">
        <v>1</v>
      </c>
      <c r="F28" s="320" t="s">
        <v>656</v>
      </c>
      <c r="G28" s="312" t="s">
        <v>1123</v>
      </c>
      <c r="H28" s="250">
        <v>56.91</v>
      </c>
      <c r="I28" s="5"/>
      <c r="J28" s="5"/>
      <c r="K28" s="5"/>
      <c r="L28" s="103"/>
      <c r="M28" s="103"/>
      <c r="N28" s="103"/>
      <c r="O28" s="103"/>
      <c r="P28" s="103">
        <v>1</v>
      </c>
      <c r="Q28" s="49"/>
      <c r="R28" s="49"/>
      <c r="S28" s="49"/>
      <c r="T28" s="49"/>
      <c r="U28" s="574">
        <v>12.88</v>
      </c>
      <c r="V28" s="7"/>
    </row>
    <row r="29" spans="1:22" ht="35.1" customHeight="1">
      <c r="A29" s="245">
        <v>13</v>
      </c>
      <c r="B29" s="93" t="s">
        <v>1157</v>
      </c>
      <c r="C29" s="507"/>
      <c r="D29" s="320" t="s">
        <v>404</v>
      </c>
      <c r="E29" s="310">
        <v>1</v>
      </c>
      <c r="F29" s="285" t="s">
        <v>657</v>
      </c>
      <c r="G29" s="312" t="s">
        <v>1123</v>
      </c>
      <c r="H29" s="250">
        <v>57.31</v>
      </c>
      <c r="I29" s="5"/>
      <c r="J29" s="5"/>
      <c r="K29" s="5"/>
      <c r="L29" s="103"/>
      <c r="M29" s="103">
        <v>1</v>
      </c>
      <c r="N29" s="49"/>
      <c r="O29" s="49"/>
      <c r="P29" s="49"/>
      <c r="Q29" s="49"/>
      <c r="R29" s="49"/>
      <c r="S29" s="49"/>
      <c r="T29" s="49"/>
      <c r="U29" s="574">
        <v>7.91</v>
      </c>
      <c r="V29" s="7"/>
    </row>
    <row r="30" spans="1:22" ht="35.1" customHeight="1">
      <c r="A30" s="245">
        <v>14</v>
      </c>
      <c r="B30" s="93" t="s">
        <v>1158</v>
      </c>
      <c r="C30" s="507"/>
      <c r="D30" s="320" t="s">
        <v>405</v>
      </c>
      <c r="E30" s="310">
        <v>1</v>
      </c>
      <c r="F30" s="320" t="s">
        <v>658</v>
      </c>
      <c r="G30" s="312" t="s">
        <v>1123</v>
      </c>
      <c r="H30" s="250">
        <v>57.7</v>
      </c>
      <c r="I30" s="5"/>
      <c r="J30" s="5"/>
      <c r="K30" s="5"/>
      <c r="L30" s="103"/>
      <c r="M30" s="103"/>
      <c r="N30" s="103">
        <v>1</v>
      </c>
      <c r="O30" s="49"/>
      <c r="P30" s="49"/>
      <c r="Q30" s="49"/>
      <c r="R30" s="49"/>
      <c r="S30" s="49"/>
      <c r="T30" s="49"/>
      <c r="U30" s="574">
        <v>8.17</v>
      </c>
      <c r="V30" s="9"/>
    </row>
    <row r="31" spans="1:22" ht="35.1" customHeight="1">
      <c r="A31" s="245">
        <v>15</v>
      </c>
      <c r="B31" s="93" t="s">
        <v>1159</v>
      </c>
      <c r="C31" s="507"/>
      <c r="D31" s="320" t="s">
        <v>405</v>
      </c>
      <c r="E31" s="310">
        <v>1</v>
      </c>
      <c r="F31" s="320" t="s">
        <v>659</v>
      </c>
      <c r="G31" s="312" t="s">
        <v>1123</v>
      </c>
      <c r="H31" s="250">
        <v>57.7</v>
      </c>
      <c r="I31" s="5"/>
      <c r="J31" s="5"/>
      <c r="K31" s="5"/>
      <c r="L31" s="50"/>
      <c r="M31" s="50"/>
      <c r="N31" s="50"/>
      <c r="O31" s="50"/>
      <c r="P31" s="50">
        <v>1</v>
      </c>
      <c r="Q31" s="49"/>
      <c r="R31" s="49"/>
      <c r="S31" s="49"/>
      <c r="T31" s="49"/>
      <c r="U31" s="574">
        <v>14.91</v>
      </c>
      <c r="V31" s="8"/>
    </row>
    <row r="32" spans="1:22" ht="35.1" customHeight="1">
      <c r="A32" s="476">
        <v>16</v>
      </c>
      <c r="B32" s="477" t="s">
        <v>380</v>
      </c>
      <c r="C32" s="507" t="s">
        <v>384</v>
      </c>
      <c r="D32" s="320" t="s">
        <v>406</v>
      </c>
      <c r="E32" s="310">
        <v>1</v>
      </c>
      <c r="F32" s="320" t="s">
        <v>660</v>
      </c>
      <c r="G32" s="493" t="s">
        <v>836</v>
      </c>
      <c r="H32" s="508">
        <v>159.24</v>
      </c>
      <c r="I32" s="5"/>
      <c r="J32" s="500" t="s">
        <v>918</v>
      </c>
      <c r="K32" s="500" t="s">
        <v>898</v>
      </c>
      <c r="L32" s="50"/>
      <c r="M32" s="50"/>
      <c r="N32" s="50"/>
      <c r="O32" s="50"/>
      <c r="P32" s="50"/>
      <c r="Q32" s="50"/>
      <c r="R32" s="50"/>
      <c r="S32" s="50"/>
      <c r="T32" s="50">
        <v>1</v>
      </c>
      <c r="U32" s="575">
        <v>156.44</v>
      </c>
      <c r="V32" s="259" t="s">
        <v>1219</v>
      </c>
    </row>
    <row r="33" spans="1:22" ht="35.1" customHeight="1">
      <c r="A33" s="476"/>
      <c r="B33" s="478"/>
      <c r="C33" s="507"/>
      <c r="D33" s="320" t="s">
        <v>407</v>
      </c>
      <c r="E33" s="310">
        <v>2</v>
      </c>
      <c r="F33" s="320" t="s">
        <v>661</v>
      </c>
      <c r="G33" s="493"/>
      <c r="H33" s="508"/>
      <c r="I33" s="5"/>
      <c r="J33" s="501"/>
      <c r="K33" s="501"/>
      <c r="L33" s="50"/>
      <c r="M33" s="50"/>
      <c r="N33" s="50"/>
      <c r="O33" s="50"/>
      <c r="P33" s="50"/>
      <c r="Q33" s="50"/>
      <c r="R33" s="50"/>
      <c r="S33" s="50"/>
      <c r="T33" s="50">
        <v>1</v>
      </c>
      <c r="U33" s="576"/>
      <c r="V33" s="259" t="s">
        <v>1219</v>
      </c>
    </row>
    <row r="34" spans="1:22" ht="35.1" customHeight="1">
      <c r="A34" s="476"/>
      <c r="B34" s="479"/>
      <c r="C34" s="507"/>
      <c r="D34" s="320" t="s">
        <v>384</v>
      </c>
      <c r="E34" s="310">
        <v>3</v>
      </c>
      <c r="F34" s="320" t="s">
        <v>662</v>
      </c>
      <c r="G34" s="493"/>
      <c r="H34" s="508"/>
      <c r="I34" s="5"/>
      <c r="J34" s="502"/>
      <c r="K34" s="502"/>
      <c r="L34" s="50"/>
      <c r="M34" s="50"/>
      <c r="N34" s="50"/>
      <c r="O34" s="50"/>
      <c r="P34" s="50"/>
      <c r="Q34" s="50"/>
      <c r="R34" s="50"/>
      <c r="S34" s="50"/>
      <c r="T34" s="50">
        <v>1</v>
      </c>
      <c r="U34" s="577"/>
      <c r="V34" s="259" t="s">
        <v>1220</v>
      </c>
    </row>
    <row r="35" spans="1:22" ht="19.5" customHeight="1">
      <c r="A35" s="29"/>
      <c r="B35" s="509" t="s">
        <v>21</v>
      </c>
      <c r="C35" s="510"/>
      <c r="D35" s="511"/>
      <c r="E35" s="6">
        <f>E11+E14+E15+E16+E17+E18+E19+E20+E21+E22+E27+E28+E29+E30+E31+E34</f>
        <v>27</v>
      </c>
      <c r="F35" s="11"/>
      <c r="G35" s="11"/>
      <c r="H35" s="14">
        <f>SUM(H8:H34)</f>
        <v>1472.8000000000002</v>
      </c>
      <c r="I35" s="10">
        <f>SUM(I8:I34)</f>
        <v>5</v>
      </c>
      <c r="J35" s="10"/>
      <c r="K35" s="10"/>
      <c r="L35" s="10">
        <f t="shared" ref="L35:U35" si="0">SUM(L8:L34)</f>
        <v>0</v>
      </c>
      <c r="M35" s="10">
        <f t="shared" si="0"/>
        <v>4</v>
      </c>
      <c r="N35" s="10">
        <f>SUM(N8:N34)</f>
        <v>2</v>
      </c>
      <c r="O35" s="10">
        <f t="shared" si="0"/>
        <v>0</v>
      </c>
      <c r="P35" s="10">
        <f>SUM(P8:P34)</f>
        <v>3</v>
      </c>
      <c r="Q35" s="10">
        <f t="shared" si="0"/>
        <v>2</v>
      </c>
      <c r="R35" s="10">
        <f t="shared" si="0"/>
        <v>0</v>
      </c>
      <c r="S35" s="10">
        <f>SUM(S8:S34)</f>
        <v>2</v>
      </c>
      <c r="T35" s="10">
        <f>SUM(T8:T34)</f>
        <v>4</v>
      </c>
      <c r="U35" s="14">
        <f t="shared" si="0"/>
        <v>349.64</v>
      </c>
      <c r="V35" s="1"/>
    </row>
  </sheetData>
  <mergeCells count="56">
    <mergeCell ref="A2:V2"/>
    <mergeCell ref="J6:J7"/>
    <mergeCell ref="B35:D35"/>
    <mergeCell ref="C15:C18"/>
    <mergeCell ref="H32:H34"/>
    <mergeCell ref="C32:C34"/>
    <mergeCell ref="G32:G34"/>
    <mergeCell ref="C28:C31"/>
    <mergeCell ref="U12:U14"/>
    <mergeCell ref="N6:N7"/>
    <mergeCell ref="U8:U11"/>
    <mergeCell ref="A8:A11"/>
    <mergeCell ref="B8:B11"/>
    <mergeCell ref="C8:C11"/>
    <mergeCell ref="G8:G11"/>
    <mergeCell ref="H8:H11"/>
    <mergeCell ref="A1:V1"/>
    <mergeCell ref="A5:A7"/>
    <mergeCell ref="B5:B7"/>
    <mergeCell ref="C5:C7"/>
    <mergeCell ref="D5:D7"/>
    <mergeCell ref="E5:E7"/>
    <mergeCell ref="F5:F7"/>
    <mergeCell ref="G5:G7"/>
    <mergeCell ref="H5:H7"/>
    <mergeCell ref="I5:T5"/>
    <mergeCell ref="V5:V7"/>
    <mergeCell ref="I6:I7"/>
    <mergeCell ref="L6:L7"/>
    <mergeCell ref="S6:S7"/>
    <mergeCell ref="Q6:R6"/>
    <mergeCell ref="K6:K7"/>
    <mergeCell ref="I4:V4"/>
    <mergeCell ref="M6:M7"/>
    <mergeCell ref="J32:J34"/>
    <mergeCell ref="K32:K34"/>
    <mergeCell ref="A12:A14"/>
    <mergeCell ref="B12:B14"/>
    <mergeCell ref="C12:C14"/>
    <mergeCell ref="G12:G14"/>
    <mergeCell ref="H12:H14"/>
    <mergeCell ref="A3:T3"/>
    <mergeCell ref="U32:U34"/>
    <mergeCell ref="C19:C22"/>
    <mergeCell ref="B23:B27"/>
    <mergeCell ref="C23:C27"/>
    <mergeCell ref="G23:G27"/>
    <mergeCell ref="H23:H27"/>
    <mergeCell ref="A32:A34"/>
    <mergeCell ref="B32:B34"/>
    <mergeCell ref="A23:A27"/>
    <mergeCell ref="U23:U27"/>
    <mergeCell ref="T6:T7"/>
    <mergeCell ref="O6:P6"/>
    <mergeCell ref="U5:U7"/>
    <mergeCell ref="A4:H4"/>
  </mergeCells>
  <pageMargins left="0.32" right="0.15748031496063" top="0.196850393700787" bottom="0.118110236220472" header="0.15748031496063" footer="0.118110236220472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93" zoomScaleNormal="82" zoomScaleSheetLayoutView="93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13" sqref="U13"/>
    </sheetView>
  </sheetViews>
  <sheetFormatPr defaultRowHeight="15"/>
  <cols>
    <col min="1" max="1" width="4.28515625" style="247" customWidth="1"/>
    <col min="2" max="3" width="13" style="127" customWidth="1"/>
    <col min="4" max="4" width="13.5703125" style="127" customWidth="1"/>
    <col min="5" max="5" width="4.140625" style="214" customWidth="1"/>
    <col min="6" max="6" width="23.7109375" style="127" customWidth="1"/>
    <col min="7" max="7" width="26" style="118" customWidth="1"/>
    <col min="8" max="8" width="9" style="118" customWidth="1"/>
    <col min="9" max="9" width="3.85546875" style="214" customWidth="1"/>
    <col min="10" max="10" width="10.28515625" style="118" customWidth="1"/>
    <col min="11" max="11" width="7.5703125" style="118" customWidth="1"/>
    <col min="12" max="20" width="4.7109375" customWidth="1"/>
    <col min="21" max="21" width="9.42578125" style="129" customWidth="1"/>
    <col min="22" max="22" width="17.7109375" style="85" customWidth="1"/>
  </cols>
  <sheetData>
    <row r="1" spans="1:22">
      <c r="A1" s="489" t="s">
        <v>19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</row>
    <row r="2" spans="1:22">
      <c r="A2" s="489" t="str">
        <f>'Patna (West)'!A2</f>
        <v>Progress report for the construction of USS school building (2010-2011)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</row>
    <row r="3" spans="1:22">
      <c r="A3" s="452" t="s">
        <v>1048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4"/>
      <c r="U3" s="597" t="str">
        <f>Summary!V3</f>
        <v>Date:-31.03.2015</v>
      </c>
      <c r="V3" s="173"/>
    </row>
    <row r="4" spans="1:22" ht="29.25" customHeight="1">
      <c r="A4" s="449" t="s">
        <v>1153</v>
      </c>
      <c r="B4" s="450"/>
      <c r="C4" s="450"/>
      <c r="D4" s="450"/>
      <c r="E4" s="450"/>
      <c r="F4" s="450"/>
      <c r="G4" s="450"/>
      <c r="H4" s="451"/>
      <c r="I4" s="512" t="s">
        <v>42</v>
      </c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</row>
    <row r="5" spans="1:22" ht="15" customHeight="1">
      <c r="A5" s="370" t="s">
        <v>0</v>
      </c>
      <c r="B5" s="370" t="s">
        <v>1</v>
      </c>
      <c r="C5" s="370" t="s">
        <v>2</v>
      </c>
      <c r="D5" s="370" t="s">
        <v>3</v>
      </c>
      <c r="E5" s="370" t="s">
        <v>0</v>
      </c>
      <c r="F5" s="370" t="s">
        <v>4</v>
      </c>
      <c r="G5" s="370" t="s">
        <v>5</v>
      </c>
      <c r="H5" s="370" t="s">
        <v>6</v>
      </c>
      <c r="I5" s="400" t="s">
        <v>16</v>
      </c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595" t="s">
        <v>20</v>
      </c>
      <c r="V5" s="398" t="s">
        <v>14</v>
      </c>
    </row>
    <row r="6" spans="1:22" ht="24" customHeight="1">
      <c r="A6" s="370"/>
      <c r="B6" s="370"/>
      <c r="C6" s="370"/>
      <c r="D6" s="370"/>
      <c r="E6" s="370"/>
      <c r="F6" s="370"/>
      <c r="G6" s="370"/>
      <c r="H6" s="370"/>
      <c r="I6" s="370" t="s">
        <v>7</v>
      </c>
      <c r="J6" s="370" t="s">
        <v>895</v>
      </c>
      <c r="K6" s="370" t="s">
        <v>896</v>
      </c>
      <c r="L6" s="400" t="s">
        <v>15</v>
      </c>
      <c r="M6" s="370" t="s">
        <v>10</v>
      </c>
      <c r="N6" s="370" t="s">
        <v>9</v>
      </c>
      <c r="O6" s="370" t="s">
        <v>17</v>
      </c>
      <c r="P6" s="370"/>
      <c r="Q6" s="370" t="s">
        <v>18</v>
      </c>
      <c r="R6" s="370"/>
      <c r="S6" s="370" t="s">
        <v>13</v>
      </c>
      <c r="T6" s="370" t="s">
        <v>8</v>
      </c>
      <c r="U6" s="595"/>
      <c r="V6" s="398"/>
    </row>
    <row r="7" spans="1:22" ht="26.25" customHeight="1">
      <c r="A7" s="37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400"/>
      <c r="M7" s="370"/>
      <c r="N7" s="370"/>
      <c r="O7" s="268" t="s">
        <v>11</v>
      </c>
      <c r="P7" s="268" t="s">
        <v>12</v>
      </c>
      <c r="Q7" s="268" t="s">
        <v>11</v>
      </c>
      <c r="R7" s="268" t="s">
        <v>12</v>
      </c>
      <c r="S7" s="370"/>
      <c r="T7" s="370"/>
      <c r="U7" s="595"/>
      <c r="V7" s="398"/>
    </row>
    <row r="8" spans="1:22" ht="35.1" customHeight="1">
      <c r="A8" s="248">
        <v>1</v>
      </c>
      <c r="B8" s="305" t="s">
        <v>1124</v>
      </c>
      <c r="C8" s="507" t="s">
        <v>309</v>
      </c>
      <c r="D8" s="320" t="s">
        <v>314</v>
      </c>
      <c r="E8" s="310">
        <v>1</v>
      </c>
      <c r="F8" s="283" t="s">
        <v>1177</v>
      </c>
      <c r="G8" s="312" t="s">
        <v>1130</v>
      </c>
      <c r="H8" s="249">
        <v>58.96</v>
      </c>
      <c r="I8" s="107"/>
      <c r="J8" s="7"/>
      <c r="K8" s="7"/>
      <c r="L8" s="103"/>
      <c r="M8" s="103"/>
      <c r="N8" s="103"/>
      <c r="O8" s="103"/>
      <c r="P8" s="103"/>
      <c r="Q8" s="103"/>
      <c r="R8" s="103">
        <v>1</v>
      </c>
      <c r="S8" s="49"/>
      <c r="T8" s="49"/>
      <c r="U8" s="574">
        <v>28.82</v>
      </c>
      <c r="V8" s="38"/>
    </row>
    <row r="9" spans="1:22" ht="35.1" customHeight="1">
      <c r="A9" s="248">
        <v>2</v>
      </c>
      <c r="B9" s="305" t="s">
        <v>1125</v>
      </c>
      <c r="C9" s="507"/>
      <c r="D9" s="320" t="s">
        <v>315</v>
      </c>
      <c r="E9" s="310">
        <v>1</v>
      </c>
      <c r="F9" s="283" t="s">
        <v>1178</v>
      </c>
      <c r="G9" s="312" t="s">
        <v>1136</v>
      </c>
      <c r="H9" s="249">
        <v>59.13</v>
      </c>
      <c r="I9" s="107"/>
      <c r="J9" s="7"/>
      <c r="K9" s="7"/>
      <c r="L9" s="103"/>
      <c r="M9" s="103"/>
      <c r="N9" s="103"/>
      <c r="O9" s="103"/>
      <c r="P9" s="103"/>
      <c r="Q9" s="103"/>
      <c r="R9" s="103"/>
      <c r="S9" s="103"/>
      <c r="T9" s="103">
        <v>1</v>
      </c>
      <c r="U9" s="574">
        <v>52.16</v>
      </c>
      <c r="V9" s="38"/>
    </row>
    <row r="10" spans="1:22" ht="35.1" customHeight="1">
      <c r="A10" s="248">
        <v>3</v>
      </c>
      <c r="B10" s="305" t="s">
        <v>1126</v>
      </c>
      <c r="C10" s="507"/>
      <c r="D10" s="320" t="s">
        <v>316</v>
      </c>
      <c r="E10" s="310">
        <v>1</v>
      </c>
      <c r="F10" s="283" t="s">
        <v>668</v>
      </c>
      <c r="G10" s="312" t="s">
        <v>1169</v>
      </c>
      <c r="H10" s="249">
        <v>59.02</v>
      </c>
      <c r="I10" s="107"/>
      <c r="J10" s="7"/>
      <c r="K10" s="7"/>
      <c r="L10" s="103"/>
      <c r="M10" s="103"/>
      <c r="N10" s="103"/>
      <c r="O10" s="103"/>
      <c r="P10" s="103"/>
      <c r="Q10" s="103"/>
      <c r="R10" s="103">
        <v>1</v>
      </c>
      <c r="S10" s="49"/>
      <c r="T10" s="49"/>
      <c r="U10" s="574">
        <v>26.39</v>
      </c>
      <c r="V10" s="38"/>
    </row>
    <row r="11" spans="1:22" ht="35.1" customHeight="1">
      <c r="A11" s="248">
        <v>4</v>
      </c>
      <c r="B11" s="305" t="s">
        <v>1127</v>
      </c>
      <c r="C11" s="507"/>
      <c r="D11" s="320" t="s">
        <v>317</v>
      </c>
      <c r="E11" s="310">
        <v>1</v>
      </c>
      <c r="F11" s="283" t="s">
        <v>669</v>
      </c>
      <c r="G11" s="312" t="s">
        <v>1170</v>
      </c>
      <c r="H11" s="249">
        <v>58.57</v>
      </c>
      <c r="I11" s="107">
        <v>1</v>
      </c>
      <c r="J11" s="7"/>
      <c r="K11" s="7"/>
      <c r="L11" s="49"/>
      <c r="M11" s="49"/>
      <c r="N11" s="49"/>
      <c r="O11" s="49"/>
      <c r="P11" s="49"/>
      <c r="Q11" s="49"/>
      <c r="R11" s="49"/>
      <c r="S11" s="49"/>
      <c r="T11" s="49"/>
      <c r="U11" s="574"/>
      <c r="V11" s="38"/>
    </row>
    <row r="12" spans="1:22" ht="35.1" customHeight="1">
      <c r="A12" s="248">
        <v>5</v>
      </c>
      <c r="B12" s="305" t="s">
        <v>1128</v>
      </c>
      <c r="C12" s="507"/>
      <c r="D12" s="320" t="s">
        <v>318</v>
      </c>
      <c r="E12" s="310">
        <v>1</v>
      </c>
      <c r="F12" s="283" t="s">
        <v>670</v>
      </c>
      <c r="G12" s="331" t="s">
        <v>1212</v>
      </c>
      <c r="H12" s="249">
        <v>58.93</v>
      </c>
      <c r="I12" s="107">
        <v>1</v>
      </c>
      <c r="J12" s="7"/>
      <c r="K12" s="7"/>
      <c r="L12" s="49"/>
      <c r="M12" s="49"/>
      <c r="N12" s="49"/>
      <c r="O12" s="49"/>
      <c r="P12" s="49"/>
      <c r="Q12" s="49"/>
      <c r="R12" s="49"/>
      <c r="S12" s="49"/>
      <c r="T12" s="49"/>
      <c r="U12" s="574"/>
      <c r="V12" s="38"/>
    </row>
    <row r="13" spans="1:22" ht="35.1" customHeight="1">
      <c r="A13" s="248">
        <v>6</v>
      </c>
      <c r="B13" s="305" t="s">
        <v>1129</v>
      </c>
      <c r="C13" s="507"/>
      <c r="D13" s="320" t="s">
        <v>319</v>
      </c>
      <c r="E13" s="310">
        <v>1</v>
      </c>
      <c r="F13" s="283" t="s">
        <v>816</v>
      </c>
      <c r="G13" s="312" t="s">
        <v>1131</v>
      </c>
      <c r="H13" s="249">
        <v>58.44</v>
      </c>
      <c r="I13" s="107"/>
      <c r="J13" s="7"/>
      <c r="K13" s="7"/>
      <c r="L13" s="103"/>
      <c r="M13" s="103"/>
      <c r="N13" s="103"/>
      <c r="O13" s="103"/>
      <c r="P13" s="103"/>
      <c r="Q13" s="103"/>
      <c r="R13" s="103"/>
      <c r="S13" s="103">
        <v>1</v>
      </c>
      <c r="T13" s="49"/>
      <c r="U13" s="574">
        <v>32.19</v>
      </c>
      <c r="V13" s="38"/>
    </row>
    <row r="14" spans="1:22" ht="35.1" customHeight="1">
      <c r="A14" s="248">
        <v>7</v>
      </c>
      <c r="B14" s="305" t="s">
        <v>1132</v>
      </c>
      <c r="C14" s="507" t="s">
        <v>309</v>
      </c>
      <c r="D14" s="320" t="s">
        <v>320</v>
      </c>
      <c r="E14" s="310">
        <v>1</v>
      </c>
      <c r="F14" s="283" t="s">
        <v>671</v>
      </c>
      <c r="G14" s="331" t="s">
        <v>1214</v>
      </c>
      <c r="H14" s="249">
        <v>58.38</v>
      </c>
      <c r="I14" s="107"/>
      <c r="J14" s="7"/>
      <c r="K14" s="124"/>
      <c r="L14" s="103"/>
      <c r="M14" s="103"/>
      <c r="N14" s="103"/>
      <c r="O14" s="103"/>
      <c r="P14" s="103"/>
      <c r="Q14" s="103">
        <v>1</v>
      </c>
      <c r="R14" s="104"/>
      <c r="S14" s="104"/>
      <c r="T14" s="104"/>
      <c r="U14" s="600">
        <v>25.7</v>
      </c>
      <c r="V14" s="30"/>
    </row>
    <row r="15" spans="1:22" ht="35.1" customHeight="1">
      <c r="A15" s="248">
        <v>8</v>
      </c>
      <c r="B15" s="305" t="s">
        <v>1133</v>
      </c>
      <c r="C15" s="507"/>
      <c r="D15" s="320" t="s">
        <v>321</v>
      </c>
      <c r="E15" s="310">
        <v>1</v>
      </c>
      <c r="F15" s="283" t="s">
        <v>672</v>
      </c>
      <c r="G15" s="312" t="s">
        <v>1136</v>
      </c>
      <c r="H15" s="249">
        <v>58.44</v>
      </c>
      <c r="I15" s="107"/>
      <c r="J15" s="7"/>
      <c r="K15" s="124"/>
      <c r="L15" s="103"/>
      <c r="M15" s="103"/>
      <c r="N15" s="103"/>
      <c r="O15" s="103"/>
      <c r="P15" s="103"/>
      <c r="Q15" s="103"/>
      <c r="R15" s="103"/>
      <c r="S15" s="103"/>
      <c r="T15" s="103">
        <v>1</v>
      </c>
      <c r="U15" s="600">
        <v>53.18</v>
      </c>
      <c r="V15" s="30"/>
    </row>
    <row r="16" spans="1:22" ht="35.1" customHeight="1">
      <c r="A16" s="248">
        <v>9</v>
      </c>
      <c r="B16" s="305" t="s">
        <v>1134</v>
      </c>
      <c r="C16" s="507"/>
      <c r="D16" s="320" t="s">
        <v>322</v>
      </c>
      <c r="E16" s="310">
        <v>1</v>
      </c>
      <c r="F16" s="283" t="s">
        <v>673</v>
      </c>
      <c r="G16" s="312" t="s">
        <v>1136</v>
      </c>
      <c r="H16" s="249">
        <v>58.45</v>
      </c>
      <c r="I16" s="107"/>
      <c r="J16" s="7"/>
      <c r="K16" s="124"/>
      <c r="L16" s="103"/>
      <c r="M16" s="103"/>
      <c r="N16" s="103"/>
      <c r="O16" s="103"/>
      <c r="P16" s="103"/>
      <c r="Q16" s="103"/>
      <c r="R16" s="103"/>
      <c r="S16" s="103"/>
      <c r="T16" s="103">
        <v>1</v>
      </c>
      <c r="U16" s="600">
        <v>52.09</v>
      </c>
      <c r="V16" s="30"/>
    </row>
    <row r="17" spans="1:22" ht="35.1" customHeight="1">
      <c r="A17" s="248">
        <v>10</v>
      </c>
      <c r="B17" s="305" t="s">
        <v>1135</v>
      </c>
      <c r="C17" s="507"/>
      <c r="D17" s="320" t="s">
        <v>323</v>
      </c>
      <c r="E17" s="310">
        <v>1</v>
      </c>
      <c r="F17" s="283" t="s">
        <v>674</v>
      </c>
      <c r="G17" s="312" t="s">
        <v>1171</v>
      </c>
      <c r="H17" s="249">
        <v>59.01</v>
      </c>
      <c r="I17" s="107">
        <v>1</v>
      </c>
      <c r="J17" s="7"/>
      <c r="K17" s="124"/>
      <c r="L17" s="104"/>
      <c r="M17" s="104"/>
      <c r="N17" s="104"/>
      <c r="O17" s="104"/>
      <c r="P17" s="104"/>
      <c r="Q17" s="104"/>
      <c r="R17" s="104"/>
      <c r="S17" s="104"/>
      <c r="T17" s="104"/>
      <c r="U17" s="600"/>
      <c r="V17" s="38"/>
    </row>
    <row r="18" spans="1:22" ht="35.1" customHeight="1">
      <c r="A18" s="476">
        <v>11</v>
      </c>
      <c r="B18" s="475" t="s">
        <v>300</v>
      </c>
      <c r="C18" s="507" t="s">
        <v>310</v>
      </c>
      <c r="D18" s="320" t="s">
        <v>324</v>
      </c>
      <c r="E18" s="310">
        <v>1</v>
      </c>
      <c r="F18" s="283" t="s">
        <v>675</v>
      </c>
      <c r="G18" s="493" t="s">
        <v>799</v>
      </c>
      <c r="H18" s="516">
        <v>260.39999999999998</v>
      </c>
      <c r="I18" s="107"/>
      <c r="J18" s="513" t="s">
        <v>915</v>
      </c>
      <c r="K18" s="513" t="s">
        <v>898</v>
      </c>
      <c r="L18" s="50"/>
      <c r="M18" s="50"/>
      <c r="N18" s="50"/>
      <c r="O18" s="50"/>
      <c r="P18" s="50"/>
      <c r="Q18" s="50"/>
      <c r="R18" s="50"/>
      <c r="S18" s="50"/>
      <c r="T18" s="50">
        <v>1</v>
      </c>
      <c r="U18" s="575">
        <v>126.62</v>
      </c>
      <c r="V18" s="93"/>
    </row>
    <row r="19" spans="1:22" ht="35.1" customHeight="1">
      <c r="A19" s="476"/>
      <c r="B19" s="475"/>
      <c r="C19" s="507"/>
      <c r="D19" s="320" t="s">
        <v>324</v>
      </c>
      <c r="E19" s="310">
        <v>2</v>
      </c>
      <c r="F19" s="283" t="s">
        <v>676</v>
      </c>
      <c r="G19" s="493"/>
      <c r="H19" s="516"/>
      <c r="I19" s="107"/>
      <c r="J19" s="514"/>
      <c r="K19" s="514"/>
      <c r="L19" s="50"/>
      <c r="M19" s="50"/>
      <c r="N19" s="50"/>
      <c r="O19" s="50"/>
      <c r="P19" s="50"/>
      <c r="Q19" s="50"/>
      <c r="R19" s="50"/>
      <c r="S19" s="50"/>
      <c r="T19" s="50">
        <v>1</v>
      </c>
      <c r="U19" s="576"/>
      <c r="V19" s="94"/>
    </row>
    <row r="20" spans="1:22" ht="35.1" customHeight="1">
      <c r="A20" s="476"/>
      <c r="B20" s="475"/>
      <c r="C20" s="507"/>
      <c r="D20" s="320" t="s">
        <v>325</v>
      </c>
      <c r="E20" s="310">
        <v>3</v>
      </c>
      <c r="F20" s="283" t="s">
        <v>346</v>
      </c>
      <c r="G20" s="493"/>
      <c r="H20" s="516"/>
      <c r="I20" s="107"/>
      <c r="J20" s="514"/>
      <c r="K20" s="514"/>
      <c r="L20" s="50"/>
      <c r="M20" s="50"/>
      <c r="N20" s="50"/>
      <c r="O20" s="50"/>
      <c r="P20" s="50"/>
      <c r="Q20" s="50"/>
      <c r="R20" s="50"/>
      <c r="S20" s="50">
        <v>1</v>
      </c>
      <c r="T20" s="49"/>
      <c r="U20" s="576"/>
      <c r="V20" s="94"/>
    </row>
    <row r="21" spans="1:22" ht="35.1" customHeight="1">
      <c r="A21" s="476"/>
      <c r="B21" s="475"/>
      <c r="C21" s="507"/>
      <c r="D21" s="320" t="s">
        <v>325</v>
      </c>
      <c r="E21" s="310">
        <v>4</v>
      </c>
      <c r="F21" s="283" t="s">
        <v>677</v>
      </c>
      <c r="G21" s="493"/>
      <c r="H21" s="516"/>
      <c r="I21" s="107">
        <v>1</v>
      </c>
      <c r="J21" s="514"/>
      <c r="K21" s="514"/>
      <c r="L21" s="49"/>
      <c r="M21" s="49"/>
      <c r="N21" s="49"/>
      <c r="O21" s="49"/>
      <c r="P21" s="49"/>
      <c r="Q21" s="49"/>
      <c r="R21" s="49"/>
      <c r="S21" s="49"/>
      <c r="T21" s="49"/>
      <c r="U21" s="576"/>
      <c r="V21" s="94" t="s">
        <v>874</v>
      </c>
    </row>
    <row r="22" spans="1:22" ht="35.1" customHeight="1">
      <c r="A22" s="476"/>
      <c r="B22" s="475"/>
      <c r="C22" s="507"/>
      <c r="D22" s="320" t="s">
        <v>324</v>
      </c>
      <c r="E22" s="310">
        <v>5</v>
      </c>
      <c r="F22" s="283" t="s">
        <v>678</v>
      </c>
      <c r="G22" s="493"/>
      <c r="H22" s="516"/>
      <c r="I22" s="107">
        <v>1</v>
      </c>
      <c r="J22" s="515"/>
      <c r="K22" s="515"/>
      <c r="L22" s="49"/>
      <c r="M22" s="49"/>
      <c r="N22" s="49"/>
      <c r="O22" s="49"/>
      <c r="P22" s="49"/>
      <c r="Q22" s="49"/>
      <c r="R22" s="49"/>
      <c r="S22" s="49"/>
      <c r="T22" s="49"/>
      <c r="U22" s="577"/>
      <c r="V22" s="94" t="s">
        <v>874</v>
      </c>
    </row>
    <row r="23" spans="1:22" ht="35.1" customHeight="1">
      <c r="A23" s="476">
        <v>12</v>
      </c>
      <c r="B23" s="475" t="s">
        <v>301</v>
      </c>
      <c r="C23" s="507" t="s">
        <v>310</v>
      </c>
      <c r="D23" s="320" t="s">
        <v>326</v>
      </c>
      <c r="E23" s="310">
        <v>1</v>
      </c>
      <c r="F23" s="321" t="s">
        <v>679</v>
      </c>
      <c r="G23" s="493" t="s">
        <v>837</v>
      </c>
      <c r="H23" s="516">
        <v>260.45</v>
      </c>
      <c r="I23" s="107"/>
      <c r="J23" s="513" t="s">
        <v>921</v>
      </c>
      <c r="K23" s="513" t="s">
        <v>898</v>
      </c>
      <c r="L23" s="50"/>
      <c r="M23" s="50"/>
      <c r="N23" s="50"/>
      <c r="O23" s="50"/>
      <c r="P23" s="50"/>
      <c r="Q23" s="50"/>
      <c r="R23" s="50">
        <v>1</v>
      </c>
      <c r="S23" s="49"/>
      <c r="T23" s="49"/>
      <c r="U23" s="575">
        <v>61.65</v>
      </c>
      <c r="V23" s="38"/>
    </row>
    <row r="24" spans="1:22" ht="35.1" customHeight="1">
      <c r="A24" s="476"/>
      <c r="B24" s="475"/>
      <c r="C24" s="507"/>
      <c r="D24" s="320" t="s">
        <v>326</v>
      </c>
      <c r="E24" s="310">
        <v>2</v>
      </c>
      <c r="F24" s="321" t="s">
        <v>680</v>
      </c>
      <c r="G24" s="493"/>
      <c r="H24" s="516"/>
      <c r="I24" s="107"/>
      <c r="J24" s="514"/>
      <c r="K24" s="514"/>
      <c r="L24" s="50"/>
      <c r="M24" s="50">
        <v>1</v>
      </c>
      <c r="N24" s="49"/>
      <c r="O24" s="49"/>
      <c r="P24" s="49"/>
      <c r="Q24" s="49"/>
      <c r="R24" s="49"/>
      <c r="S24" s="49"/>
      <c r="T24" s="49"/>
      <c r="U24" s="576"/>
      <c r="V24" s="38"/>
    </row>
    <row r="25" spans="1:22" ht="35.1" customHeight="1">
      <c r="A25" s="476"/>
      <c r="B25" s="475"/>
      <c r="C25" s="507"/>
      <c r="D25" s="320" t="s">
        <v>342</v>
      </c>
      <c r="E25" s="310">
        <v>3</v>
      </c>
      <c r="F25" s="321" t="s">
        <v>681</v>
      </c>
      <c r="G25" s="493"/>
      <c r="H25" s="516"/>
      <c r="I25" s="107"/>
      <c r="J25" s="514"/>
      <c r="K25" s="514"/>
      <c r="L25" s="50"/>
      <c r="M25" s="50"/>
      <c r="N25" s="50"/>
      <c r="O25" s="50"/>
      <c r="P25" s="50"/>
      <c r="Q25" s="50">
        <v>1</v>
      </c>
      <c r="R25" s="49"/>
      <c r="S25" s="49"/>
      <c r="T25" s="49"/>
      <c r="U25" s="576"/>
      <c r="V25" s="38"/>
    </row>
    <row r="26" spans="1:22" ht="35.1" customHeight="1">
      <c r="A26" s="476"/>
      <c r="B26" s="475"/>
      <c r="C26" s="507"/>
      <c r="D26" s="320" t="s">
        <v>342</v>
      </c>
      <c r="E26" s="310">
        <v>4</v>
      </c>
      <c r="F26" s="321" t="s">
        <v>682</v>
      </c>
      <c r="G26" s="493"/>
      <c r="H26" s="516"/>
      <c r="I26" s="107">
        <v>1</v>
      </c>
      <c r="J26" s="514"/>
      <c r="K26" s="514"/>
      <c r="L26" s="49"/>
      <c r="M26" s="49"/>
      <c r="N26" s="49"/>
      <c r="O26" s="49"/>
      <c r="P26" s="49"/>
      <c r="Q26" s="49"/>
      <c r="R26" s="49"/>
      <c r="S26" s="49"/>
      <c r="T26" s="49"/>
      <c r="U26" s="576"/>
      <c r="V26" s="38"/>
    </row>
    <row r="27" spans="1:22" ht="35.1" customHeight="1">
      <c r="A27" s="476"/>
      <c r="B27" s="475"/>
      <c r="C27" s="507"/>
      <c r="D27" s="320" t="s">
        <v>326</v>
      </c>
      <c r="E27" s="310">
        <v>5</v>
      </c>
      <c r="F27" s="321" t="s">
        <v>683</v>
      </c>
      <c r="G27" s="493"/>
      <c r="H27" s="516"/>
      <c r="I27" s="107"/>
      <c r="J27" s="515"/>
      <c r="K27" s="515"/>
      <c r="L27" s="50"/>
      <c r="M27" s="50"/>
      <c r="N27" s="50"/>
      <c r="O27" s="50"/>
      <c r="P27" s="50"/>
      <c r="Q27" s="50"/>
      <c r="R27" s="50">
        <v>1</v>
      </c>
      <c r="S27" s="49"/>
      <c r="T27" s="49"/>
      <c r="U27" s="577"/>
      <c r="V27" s="38"/>
    </row>
    <row r="28" spans="1:22" ht="35.1" customHeight="1">
      <c r="A28" s="248">
        <v>13</v>
      </c>
      <c r="B28" s="305" t="s">
        <v>1137</v>
      </c>
      <c r="C28" s="507" t="s">
        <v>310</v>
      </c>
      <c r="D28" s="320" t="s">
        <v>327</v>
      </c>
      <c r="E28" s="310">
        <v>1</v>
      </c>
      <c r="F28" s="321" t="s">
        <v>684</v>
      </c>
      <c r="G28" s="312" t="s">
        <v>1058</v>
      </c>
      <c r="H28" s="249">
        <v>55.75</v>
      </c>
      <c r="I28" s="107"/>
      <c r="J28" s="7"/>
      <c r="K28" s="7"/>
      <c r="L28" s="103"/>
      <c r="M28" s="103"/>
      <c r="N28" s="103">
        <v>1</v>
      </c>
      <c r="O28" s="49"/>
      <c r="P28" s="49"/>
      <c r="Q28" s="49"/>
      <c r="R28" s="49"/>
      <c r="S28" s="49"/>
      <c r="T28" s="49"/>
      <c r="U28" s="600">
        <v>7.39</v>
      </c>
      <c r="V28" s="95"/>
    </row>
    <row r="29" spans="1:22" ht="35.1" customHeight="1">
      <c r="A29" s="248">
        <v>14</v>
      </c>
      <c r="B29" s="305" t="s">
        <v>1138</v>
      </c>
      <c r="C29" s="507"/>
      <c r="D29" s="320" t="s">
        <v>327</v>
      </c>
      <c r="E29" s="310">
        <v>1</v>
      </c>
      <c r="F29" s="321" t="s">
        <v>685</v>
      </c>
      <c r="G29" s="312" t="s">
        <v>1172</v>
      </c>
      <c r="H29" s="249">
        <v>56.48</v>
      </c>
      <c r="I29" s="107"/>
      <c r="J29" s="7"/>
      <c r="K29" s="7"/>
      <c r="L29" s="103"/>
      <c r="M29" s="103"/>
      <c r="N29" s="103"/>
      <c r="O29" s="103"/>
      <c r="P29" s="103"/>
      <c r="Q29" s="103"/>
      <c r="R29" s="103"/>
      <c r="S29" s="103">
        <v>1</v>
      </c>
      <c r="T29" s="49"/>
      <c r="U29" s="600">
        <v>25.87</v>
      </c>
      <c r="V29" s="95"/>
    </row>
    <row r="30" spans="1:22" ht="35.1" customHeight="1">
      <c r="A30" s="248">
        <v>15</v>
      </c>
      <c r="B30" s="305" t="s">
        <v>1139</v>
      </c>
      <c r="C30" s="507"/>
      <c r="D30" s="320" t="s">
        <v>328</v>
      </c>
      <c r="E30" s="310">
        <v>1</v>
      </c>
      <c r="F30" s="321" t="s">
        <v>686</v>
      </c>
      <c r="G30" s="312" t="s">
        <v>1142</v>
      </c>
      <c r="H30" s="249">
        <v>55.95</v>
      </c>
      <c r="I30" s="107">
        <v>1</v>
      </c>
      <c r="J30" s="7"/>
      <c r="K30" s="7"/>
      <c r="L30" s="49"/>
      <c r="M30" s="49"/>
      <c r="N30" s="49"/>
      <c r="O30" s="49"/>
      <c r="P30" s="49"/>
      <c r="Q30" s="49"/>
      <c r="R30" s="49"/>
      <c r="S30" s="49"/>
      <c r="T30" s="49"/>
      <c r="U30" s="600"/>
      <c r="V30" s="95"/>
    </row>
    <row r="31" spans="1:22" ht="35.1" customHeight="1">
      <c r="A31" s="248">
        <v>16</v>
      </c>
      <c r="B31" s="305" t="s">
        <v>1140</v>
      </c>
      <c r="C31" s="507"/>
      <c r="D31" s="320" t="s">
        <v>329</v>
      </c>
      <c r="E31" s="310">
        <v>1</v>
      </c>
      <c r="F31" s="321" t="s">
        <v>687</v>
      </c>
      <c r="G31" s="312" t="s">
        <v>1173</v>
      </c>
      <c r="H31" s="249">
        <v>56.24</v>
      </c>
      <c r="I31" s="107">
        <v>1</v>
      </c>
      <c r="J31" s="7"/>
      <c r="K31" s="7"/>
      <c r="L31" s="49"/>
      <c r="M31" s="49"/>
      <c r="N31" s="49"/>
      <c r="O31" s="49"/>
      <c r="P31" s="49"/>
      <c r="Q31" s="49"/>
      <c r="R31" s="49"/>
      <c r="S31" s="49"/>
      <c r="T31" s="49"/>
      <c r="U31" s="600"/>
      <c r="V31" s="95"/>
    </row>
    <row r="32" spans="1:22" ht="35.1" customHeight="1">
      <c r="A32" s="248">
        <v>17</v>
      </c>
      <c r="B32" s="305" t="s">
        <v>1141</v>
      </c>
      <c r="C32" s="507"/>
      <c r="D32" s="320" t="s">
        <v>330</v>
      </c>
      <c r="E32" s="310">
        <v>1</v>
      </c>
      <c r="F32" s="321" t="s">
        <v>688</v>
      </c>
      <c r="G32" s="312" t="s">
        <v>1173</v>
      </c>
      <c r="H32" s="249">
        <v>56.08</v>
      </c>
      <c r="I32" s="107">
        <v>1</v>
      </c>
      <c r="J32" s="7"/>
      <c r="K32" s="7"/>
      <c r="L32" s="49"/>
      <c r="M32" s="49"/>
      <c r="N32" s="49"/>
      <c r="O32" s="49"/>
      <c r="P32" s="49"/>
      <c r="Q32" s="49"/>
      <c r="R32" s="49"/>
      <c r="S32" s="49"/>
      <c r="T32" s="49"/>
      <c r="U32" s="600"/>
      <c r="V32" s="38"/>
    </row>
    <row r="33" spans="1:22" ht="35.1" customHeight="1">
      <c r="A33" s="476">
        <v>18</v>
      </c>
      <c r="B33" s="475" t="s">
        <v>302</v>
      </c>
      <c r="C33" s="507" t="s">
        <v>311</v>
      </c>
      <c r="D33" s="320" t="s">
        <v>331</v>
      </c>
      <c r="E33" s="310">
        <v>1</v>
      </c>
      <c r="F33" s="321" t="s">
        <v>689</v>
      </c>
      <c r="G33" s="493" t="s">
        <v>799</v>
      </c>
      <c r="H33" s="516">
        <v>263.48</v>
      </c>
      <c r="I33" s="107"/>
      <c r="J33" s="513" t="s">
        <v>915</v>
      </c>
      <c r="K33" s="513" t="s">
        <v>898</v>
      </c>
      <c r="L33" s="50"/>
      <c r="M33" s="50"/>
      <c r="N33" s="50"/>
      <c r="O33" s="50"/>
      <c r="P33" s="50"/>
      <c r="Q33" s="50"/>
      <c r="R33" s="50"/>
      <c r="S33" s="50"/>
      <c r="T33" s="167">
        <v>1</v>
      </c>
      <c r="U33" s="575">
        <v>235.62</v>
      </c>
      <c r="V33" s="38"/>
    </row>
    <row r="34" spans="1:22" ht="35.1" customHeight="1">
      <c r="A34" s="476"/>
      <c r="B34" s="475"/>
      <c r="C34" s="507"/>
      <c r="D34" s="320" t="s">
        <v>331</v>
      </c>
      <c r="E34" s="310">
        <v>2</v>
      </c>
      <c r="F34" s="321" t="s">
        <v>690</v>
      </c>
      <c r="G34" s="493"/>
      <c r="H34" s="516"/>
      <c r="I34" s="107"/>
      <c r="J34" s="514"/>
      <c r="K34" s="514"/>
      <c r="L34" s="50"/>
      <c r="M34" s="50"/>
      <c r="N34" s="50"/>
      <c r="O34" s="50"/>
      <c r="P34" s="50"/>
      <c r="Q34" s="50"/>
      <c r="R34" s="50"/>
      <c r="S34" s="50"/>
      <c r="T34" s="50">
        <v>1</v>
      </c>
      <c r="U34" s="576"/>
      <c r="V34" s="95"/>
    </row>
    <row r="35" spans="1:22" ht="35.1" customHeight="1">
      <c r="A35" s="476"/>
      <c r="B35" s="475"/>
      <c r="C35" s="507"/>
      <c r="D35" s="320" t="s">
        <v>331</v>
      </c>
      <c r="E35" s="310">
        <v>3</v>
      </c>
      <c r="F35" s="321" t="s">
        <v>691</v>
      </c>
      <c r="G35" s="493"/>
      <c r="H35" s="516"/>
      <c r="I35" s="107"/>
      <c r="J35" s="514"/>
      <c r="K35" s="514"/>
      <c r="L35" s="50"/>
      <c r="M35" s="50"/>
      <c r="N35" s="50"/>
      <c r="O35" s="50"/>
      <c r="P35" s="50"/>
      <c r="Q35" s="50"/>
      <c r="R35" s="50"/>
      <c r="S35" s="50"/>
      <c r="T35" s="50">
        <v>1</v>
      </c>
      <c r="U35" s="576"/>
      <c r="V35" s="95"/>
    </row>
    <row r="36" spans="1:22" ht="35.1" customHeight="1">
      <c r="A36" s="476"/>
      <c r="B36" s="475"/>
      <c r="C36" s="507"/>
      <c r="D36" s="320" t="s">
        <v>331</v>
      </c>
      <c r="E36" s="310">
        <v>4</v>
      </c>
      <c r="F36" s="321" t="s">
        <v>692</v>
      </c>
      <c r="G36" s="493"/>
      <c r="H36" s="516"/>
      <c r="I36" s="107"/>
      <c r="J36" s="514"/>
      <c r="K36" s="514"/>
      <c r="L36" s="50"/>
      <c r="M36" s="50"/>
      <c r="N36" s="50"/>
      <c r="O36" s="50"/>
      <c r="P36" s="50"/>
      <c r="Q36" s="50"/>
      <c r="R36" s="50"/>
      <c r="S36" s="50"/>
      <c r="T36" s="50">
        <v>1</v>
      </c>
      <c r="U36" s="576"/>
      <c r="V36" s="38"/>
    </row>
    <row r="37" spans="1:22" ht="35.1" customHeight="1">
      <c r="A37" s="476"/>
      <c r="B37" s="475"/>
      <c r="C37" s="507"/>
      <c r="D37" s="320" t="s">
        <v>331</v>
      </c>
      <c r="E37" s="310">
        <v>5</v>
      </c>
      <c r="F37" s="321" t="s">
        <v>693</v>
      </c>
      <c r="G37" s="493"/>
      <c r="H37" s="516"/>
      <c r="I37" s="107"/>
      <c r="J37" s="515"/>
      <c r="K37" s="515"/>
      <c r="L37" s="50"/>
      <c r="M37" s="50"/>
      <c r="N37" s="50"/>
      <c r="O37" s="50"/>
      <c r="P37" s="50"/>
      <c r="Q37" s="50"/>
      <c r="R37" s="50"/>
      <c r="S37" s="50"/>
      <c r="T37" s="50">
        <v>1</v>
      </c>
      <c r="U37" s="577"/>
      <c r="V37" s="95"/>
    </row>
    <row r="38" spans="1:22" ht="35.1" customHeight="1">
      <c r="A38" s="476">
        <v>19</v>
      </c>
      <c r="B38" s="475" t="s">
        <v>303</v>
      </c>
      <c r="C38" s="507" t="s">
        <v>311</v>
      </c>
      <c r="D38" s="320" t="s">
        <v>332</v>
      </c>
      <c r="E38" s="310">
        <v>1</v>
      </c>
      <c r="F38" s="321" t="s">
        <v>694</v>
      </c>
      <c r="G38" s="493" t="s">
        <v>830</v>
      </c>
      <c r="H38" s="516">
        <v>212.1</v>
      </c>
      <c r="I38" s="107"/>
      <c r="J38" s="513" t="s">
        <v>922</v>
      </c>
      <c r="K38" s="513" t="s">
        <v>898</v>
      </c>
      <c r="L38" s="50"/>
      <c r="M38" s="50"/>
      <c r="N38" s="50"/>
      <c r="O38" s="50"/>
      <c r="P38" s="50"/>
      <c r="Q38" s="50" t="s">
        <v>1176</v>
      </c>
      <c r="R38" s="50" t="s">
        <v>1176</v>
      </c>
      <c r="S38" s="50" t="s">
        <v>1176</v>
      </c>
      <c r="T38" s="50">
        <v>1</v>
      </c>
      <c r="U38" s="575">
        <v>153.15</v>
      </c>
      <c r="V38" s="38"/>
    </row>
    <row r="39" spans="1:22" ht="35.1" customHeight="1">
      <c r="A39" s="476"/>
      <c r="B39" s="475"/>
      <c r="C39" s="507"/>
      <c r="D39" s="320" t="s">
        <v>333</v>
      </c>
      <c r="E39" s="310">
        <v>2</v>
      </c>
      <c r="F39" s="321" t="s">
        <v>695</v>
      </c>
      <c r="G39" s="493"/>
      <c r="H39" s="516"/>
      <c r="I39" s="107"/>
      <c r="J39" s="514"/>
      <c r="K39" s="514"/>
      <c r="L39" s="50"/>
      <c r="M39" s="50"/>
      <c r="N39" s="50"/>
      <c r="O39" s="50"/>
      <c r="P39" s="50"/>
      <c r="Q39" s="50"/>
      <c r="R39" s="50"/>
      <c r="S39" s="50"/>
      <c r="T39" s="50">
        <v>1</v>
      </c>
      <c r="U39" s="576"/>
      <c r="V39" s="38"/>
    </row>
    <row r="40" spans="1:22" ht="35.1" customHeight="1">
      <c r="A40" s="476"/>
      <c r="B40" s="475"/>
      <c r="C40" s="507"/>
      <c r="D40" s="320" t="s">
        <v>333</v>
      </c>
      <c r="E40" s="310">
        <v>3</v>
      </c>
      <c r="F40" s="321" t="s">
        <v>696</v>
      </c>
      <c r="G40" s="493"/>
      <c r="H40" s="516"/>
      <c r="I40" s="193"/>
      <c r="J40" s="514"/>
      <c r="K40" s="514"/>
      <c r="L40" s="50"/>
      <c r="M40" s="50"/>
      <c r="N40" s="50"/>
      <c r="O40" s="50"/>
      <c r="P40" s="50"/>
      <c r="Q40" s="50"/>
      <c r="R40" s="50"/>
      <c r="S40" s="50">
        <v>1</v>
      </c>
      <c r="T40" s="49"/>
      <c r="U40" s="576"/>
      <c r="V40" s="94"/>
    </row>
    <row r="41" spans="1:22" ht="35.1" customHeight="1">
      <c r="A41" s="476"/>
      <c r="B41" s="475"/>
      <c r="C41" s="507"/>
      <c r="D41" s="320" t="s">
        <v>333</v>
      </c>
      <c r="E41" s="310">
        <v>4</v>
      </c>
      <c r="F41" s="321" t="s">
        <v>697</v>
      </c>
      <c r="G41" s="493"/>
      <c r="H41" s="516"/>
      <c r="I41" s="107"/>
      <c r="J41" s="515"/>
      <c r="K41" s="515"/>
      <c r="L41" s="50"/>
      <c r="M41" s="50"/>
      <c r="N41" s="50"/>
      <c r="O41" s="50"/>
      <c r="P41" s="50"/>
      <c r="Q41" s="50"/>
      <c r="R41" s="50"/>
      <c r="S41" s="50"/>
      <c r="T41" s="50">
        <v>1</v>
      </c>
      <c r="U41" s="577"/>
      <c r="V41" s="94"/>
    </row>
    <row r="42" spans="1:22" ht="35.1" customHeight="1">
      <c r="A42" s="476">
        <v>20</v>
      </c>
      <c r="B42" s="475" t="s">
        <v>304</v>
      </c>
      <c r="C42" s="507" t="s">
        <v>311</v>
      </c>
      <c r="D42" s="320" t="s">
        <v>334</v>
      </c>
      <c r="E42" s="310">
        <v>1</v>
      </c>
      <c r="F42" s="321" t="s">
        <v>698</v>
      </c>
      <c r="G42" s="493" t="s">
        <v>830</v>
      </c>
      <c r="H42" s="516">
        <v>267.86</v>
      </c>
      <c r="I42" s="107"/>
      <c r="J42" s="513" t="s">
        <v>922</v>
      </c>
      <c r="K42" s="513" t="s">
        <v>898</v>
      </c>
      <c r="L42" s="50"/>
      <c r="M42" s="50"/>
      <c r="N42" s="50"/>
      <c r="O42" s="50"/>
      <c r="P42" s="50"/>
      <c r="Q42" s="50"/>
      <c r="R42" s="50"/>
      <c r="S42" s="50"/>
      <c r="T42" s="50">
        <v>1</v>
      </c>
      <c r="U42" s="575">
        <v>227.29</v>
      </c>
      <c r="V42" s="38"/>
    </row>
    <row r="43" spans="1:22" ht="35.1" customHeight="1">
      <c r="A43" s="476"/>
      <c r="B43" s="475"/>
      <c r="C43" s="507"/>
      <c r="D43" s="320" t="s">
        <v>334</v>
      </c>
      <c r="E43" s="310">
        <v>2</v>
      </c>
      <c r="F43" s="321" t="s">
        <v>699</v>
      </c>
      <c r="G43" s="493"/>
      <c r="H43" s="516"/>
      <c r="I43" s="107"/>
      <c r="J43" s="514"/>
      <c r="K43" s="514"/>
      <c r="L43" s="50"/>
      <c r="M43" s="50"/>
      <c r="N43" s="50"/>
      <c r="O43" s="50"/>
      <c r="P43" s="50"/>
      <c r="Q43" s="50"/>
      <c r="R43" s="50"/>
      <c r="S43" s="50"/>
      <c r="T43" s="50">
        <v>1</v>
      </c>
      <c r="U43" s="576"/>
      <c r="V43" s="38"/>
    </row>
    <row r="44" spans="1:22" ht="35.1" customHeight="1">
      <c r="A44" s="476"/>
      <c r="B44" s="475"/>
      <c r="C44" s="507"/>
      <c r="D44" s="320" t="s">
        <v>334</v>
      </c>
      <c r="E44" s="310">
        <v>3</v>
      </c>
      <c r="F44" s="321" t="s">
        <v>700</v>
      </c>
      <c r="G44" s="493"/>
      <c r="H44" s="516"/>
      <c r="I44" s="107"/>
      <c r="J44" s="514"/>
      <c r="K44" s="514"/>
      <c r="L44" s="50"/>
      <c r="M44" s="50"/>
      <c r="N44" s="50"/>
      <c r="O44" s="50"/>
      <c r="P44" s="50"/>
      <c r="Q44" s="50"/>
      <c r="R44" s="50"/>
      <c r="S44" s="50"/>
      <c r="T44" s="50">
        <v>1</v>
      </c>
      <c r="U44" s="576"/>
      <c r="V44" s="38"/>
    </row>
    <row r="45" spans="1:22" ht="35.1" customHeight="1">
      <c r="A45" s="476"/>
      <c r="B45" s="475"/>
      <c r="C45" s="507"/>
      <c r="D45" s="320" t="s">
        <v>335</v>
      </c>
      <c r="E45" s="310">
        <v>4</v>
      </c>
      <c r="F45" s="321" t="s">
        <v>701</v>
      </c>
      <c r="G45" s="493"/>
      <c r="H45" s="516"/>
      <c r="I45" s="107"/>
      <c r="J45" s="514"/>
      <c r="K45" s="514"/>
      <c r="L45" s="50"/>
      <c r="M45" s="50"/>
      <c r="N45" s="50"/>
      <c r="O45" s="50"/>
      <c r="P45" s="50"/>
      <c r="Q45" s="50"/>
      <c r="R45" s="50"/>
      <c r="S45" s="50"/>
      <c r="T45" s="50">
        <v>1</v>
      </c>
      <c r="U45" s="576"/>
      <c r="V45" s="38"/>
    </row>
    <row r="46" spans="1:22" ht="35.1" customHeight="1">
      <c r="A46" s="476"/>
      <c r="B46" s="475"/>
      <c r="C46" s="507"/>
      <c r="D46" s="320" t="s">
        <v>334</v>
      </c>
      <c r="E46" s="310">
        <v>5</v>
      </c>
      <c r="F46" s="321" t="s">
        <v>702</v>
      </c>
      <c r="G46" s="493"/>
      <c r="H46" s="516"/>
      <c r="I46" s="107"/>
      <c r="J46" s="515"/>
      <c r="K46" s="515"/>
      <c r="L46" s="50"/>
      <c r="M46" s="50"/>
      <c r="N46" s="50"/>
      <c r="O46" s="50"/>
      <c r="P46" s="50"/>
      <c r="Q46" s="50"/>
      <c r="R46" s="50"/>
      <c r="S46" s="50"/>
      <c r="T46" s="50">
        <v>1</v>
      </c>
      <c r="U46" s="577"/>
      <c r="V46" s="30"/>
    </row>
    <row r="47" spans="1:22" ht="35.1" customHeight="1">
      <c r="A47" s="476">
        <v>21</v>
      </c>
      <c r="B47" s="475" t="s">
        <v>305</v>
      </c>
      <c r="C47" s="507" t="s">
        <v>311</v>
      </c>
      <c r="D47" s="320" t="s">
        <v>336</v>
      </c>
      <c r="E47" s="310">
        <v>1</v>
      </c>
      <c r="F47" s="321" t="s">
        <v>703</v>
      </c>
      <c r="G47" s="493" t="s">
        <v>942</v>
      </c>
      <c r="H47" s="516">
        <v>265.45999999999998</v>
      </c>
      <c r="I47" s="107"/>
      <c r="J47" s="7"/>
      <c r="K47" s="7"/>
      <c r="L47" s="50"/>
      <c r="M47" s="50"/>
      <c r="N47" s="50"/>
      <c r="O47" s="50"/>
      <c r="P47" s="50"/>
      <c r="Q47" s="50"/>
      <c r="R47" s="50"/>
      <c r="S47" s="103">
        <v>1</v>
      </c>
      <c r="T47" s="49"/>
      <c r="U47" s="575">
        <v>112.42</v>
      </c>
      <c r="V47" s="30"/>
    </row>
    <row r="48" spans="1:22" ht="35.1" customHeight="1">
      <c r="A48" s="476"/>
      <c r="B48" s="475"/>
      <c r="C48" s="507"/>
      <c r="D48" s="320" t="s">
        <v>336</v>
      </c>
      <c r="E48" s="310">
        <v>2</v>
      </c>
      <c r="F48" s="321" t="s">
        <v>704</v>
      </c>
      <c r="G48" s="493"/>
      <c r="H48" s="516"/>
      <c r="I48" s="107"/>
      <c r="J48" s="7"/>
      <c r="K48" s="7"/>
      <c r="L48" s="50"/>
      <c r="M48" s="50"/>
      <c r="N48" s="50"/>
      <c r="O48" s="50"/>
      <c r="P48" s="50"/>
      <c r="Q48" s="50"/>
      <c r="R48" s="103">
        <v>1</v>
      </c>
      <c r="S48" s="49"/>
      <c r="T48" s="49"/>
      <c r="U48" s="576"/>
      <c r="V48" s="30"/>
    </row>
    <row r="49" spans="1:22" ht="35.1" customHeight="1">
      <c r="A49" s="476"/>
      <c r="B49" s="475"/>
      <c r="C49" s="507"/>
      <c r="D49" s="320" t="s">
        <v>336</v>
      </c>
      <c r="E49" s="310">
        <v>3</v>
      </c>
      <c r="F49" s="321" t="s">
        <v>705</v>
      </c>
      <c r="G49" s="493"/>
      <c r="H49" s="516"/>
      <c r="I49" s="107"/>
      <c r="J49" s="7"/>
      <c r="K49" s="7"/>
      <c r="L49" s="50"/>
      <c r="M49" s="50"/>
      <c r="N49" s="50"/>
      <c r="O49" s="50"/>
      <c r="P49" s="50"/>
      <c r="Q49" s="50"/>
      <c r="R49" s="50"/>
      <c r="S49" s="103">
        <v>1</v>
      </c>
      <c r="T49" s="49"/>
      <c r="U49" s="576"/>
      <c r="V49" s="30"/>
    </row>
    <row r="50" spans="1:22" ht="35.1" customHeight="1">
      <c r="A50" s="476"/>
      <c r="B50" s="475"/>
      <c r="C50" s="507"/>
      <c r="D50" s="320" t="s">
        <v>337</v>
      </c>
      <c r="E50" s="310">
        <v>4</v>
      </c>
      <c r="F50" s="321" t="s">
        <v>706</v>
      </c>
      <c r="G50" s="493"/>
      <c r="H50" s="516"/>
      <c r="I50" s="107"/>
      <c r="J50" s="7"/>
      <c r="K50" s="7"/>
      <c r="L50" s="50"/>
      <c r="M50" s="50"/>
      <c r="N50" s="50"/>
      <c r="O50" s="50"/>
      <c r="P50" s="50">
        <v>1</v>
      </c>
      <c r="Q50" s="49"/>
      <c r="R50" s="49"/>
      <c r="S50" s="49"/>
      <c r="T50" s="49"/>
      <c r="U50" s="576"/>
      <c r="V50" s="38"/>
    </row>
    <row r="51" spans="1:22" ht="35.1" customHeight="1">
      <c r="A51" s="476"/>
      <c r="B51" s="475"/>
      <c r="C51" s="507"/>
      <c r="D51" s="320" t="s">
        <v>337</v>
      </c>
      <c r="E51" s="310">
        <v>5</v>
      </c>
      <c r="F51" s="321" t="s">
        <v>707</v>
      </c>
      <c r="G51" s="493"/>
      <c r="H51" s="516"/>
      <c r="I51" s="193" t="s">
        <v>957</v>
      </c>
      <c r="J51" s="121"/>
      <c r="K51" s="121"/>
      <c r="L51" s="50"/>
      <c r="M51" s="50"/>
      <c r="N51" s="50"/>
      <c r="O51" s="50"/>
      <c r="P51" s="50"/>
      <c r="Q51" s="50"/>
      <c r="R51" s="50"/>
      <c r="S51" s="50"/>
      <c r="T51" s="103">
        <v>1</v>
      </c>
      <c r="U51" s="577"/>
      <c r="V51" s="38"/>
    </row>
    <row r="52" spans="1:22" ht="35.1" customHeight="1">
      <c r="A52" s="476">
        <v>22</v>
      </c>
      <c r="B52" s="475" t="s">
        <v>306</v>
      </c>
      <c r="C52" s="507" t="s">
        <v>311</v>
      </c>
      <c r="D52" s="320" t="s">
        <v>338</v>
      </c>
      <c r="E52" s="310">
        <v>1</v>
      </c>
      <c r="F52" s="321" t="s">
        <v>1180</v>
      </c>
      <c r="G52" s="493" t="s">
        <v>960</v>
      </c>
      <c r="H52" s="516">
        <v>262.25</v>
      </c>
      <c r="I52" s="107"/>
      <c r="J52" s="7"/>
      <c r="K52" s="7"/>
      <c r="L52" s="103"/>
      <c r="M52" s="103"/>
      <c r="N52" s="103"/>
      <c r="O52" s="103"/>
      <c r="P52" s="103"/>
      <c r="Q52" s="103"/>
      <c r="R52" s="103"/>
      <c r="S52" s="103"/>
      <c r="T52" s="103">
        <v>1</v>
      </c>
      <c r="U52" s="601">
        <v>110.15</v>
      </c>
      <c r="V52" s="96"/>
    </row>
    <row r="53" spans="1:22" ht="35.1" customHeight="1">
      <c r="A53" s="476"/>
      <c r="B53" s="475"/>
      <c r="C53" s="507"/>
      <c r="D53" s="320" t="s">
        <v>338</v>
      </c>
      <c r="E53" s="310">
        <v>2</v>
      </c>
      <c r="F53" s="321" t="s">
        <v>1179</v>
      </c>
      <c r="G53" s="493"/>
      <c r="H53" s="516"/>
      <c r="I53" s="107"/>
      <c r="J53" s="7"/>
      <c r="K53" s="7"/>
      <c r="L53" s="103"/>
      <c r="M53" s="103"/>
      <c r="N53" s="103"/>
      <c r="O53" s="103"/>
      <c r="P53" s="103"/>
      <c r="Q53" s="103"/>
      <c r="R53" s="103">
        <v>1</v>
      </c>
      <c r="S53" s="49"/>
      <c r="T53" s="49"/>
      <c r="U53" s="602"/>
      <c r="V53" s="96"/>
    </row>
    <row r="54" spans="1:22" ht="35.1" customHeight="1">
      <c r="A54" s="476"/>
      <c r="B54" s="475"/>
      <c r="C54" s="507"/>
      <c r="D54" s="320" t="s">
        <v>338</v>
      </c>
      <c r="E54" s="310">
        <v>3</v>
      </c>
      <c r="F54" s="321" t="s">
        <v>1181</v>
      </c>
      <c r="G54" s="493"/>
      <c r="H54" s="516"/>
      <c r="I54" s="107"/>
      <c r="J54" s="7"/>
      <c r="K54" s="7"/>
      <c r="L54" s="103"/>
      <c r="M54" s="103"/>
      <c r="N54" s="103"/>
      <c r="O54" s="103"/>
      <c r="P54" s="103"/>
      <c r="Q54" s="103"/>
      <c r="R54" s="103">
        <v>1</v>
      </c>
      <c r="S54" s="49"/>
      <c r="T54" s="49"/>
      <c r="U54" s="602"/>
      <c r="V54" s="96"/>
    </row>
    <row r="55" spans="1:22" ht="35.1" customHeight="1">
      <c r="A55" s="476"/>
      <c r="B55" s="475"/>
      <c r="C55" s="507"/>
      <c r="D55" s="320" t="s">
        <v>339</v>
      </c>
      <c r="E55" s="310">
        <v>4</v>
      </c>
      <c r="F55" s="321" t="s">
        <v>1182</v>
      </c>
      <c r="G55" s="493"/>
      <c r="H55" s="516"/>
      <c r="I55" s="107"/>
      <c r="J55" s="7"/>
      <c r="K55" s="7"/>
      <c r="L55" s="103"/>
      <c r="M55" s="103"/>
      <c r="N55" s="103"/>
      <c r="O55" s="103"/>
      <c r="P55" s="103"/>
      <c r="Q55" s="103"/>
      <c r="R55" s="103">
        <v>1</v>
      </c>
      <c r="S55" s="49"/>
      <c r="T55" s="49"/>
      <c r="U55" s="602"/>
      <c r="V55" s="95"/>
    </row>
    <row r="56" spans="1:22" ht="35.1" customHeight="1">
      <c r="A56" s="476"/>
      <c r="B56" s="475"/>
      <c r="C56" s="507"/>
      <c r="D56" s="320" t="s">
        <v>340</v>
      </c>
      <c r="E56" s="310">
        <v>5</v>
      </c>
      <c r="F56" s="321" t="s">
        <v>1183</v>
      </c>
      <c r="G56" s="493"/>
      <c r="H56" s="516"/>
      <c r="I56" s="107"/>
      <c r="J56" s="7"/>
      <c r="K56" s="7"/>
      <c r="L56" s="103"/>
      <c r="M56" s="103"/>
      <c r="N56" s="103"/>
      <c r="O56" s="103"/>
      <c r="P56" s="103">
        <v>1</v>
      </c>
      <c r="Q56" s="49"/>
      <c r="R56" s="49"/>
      <c r="S56" s="49"/>
      <c r="T56" s="49"/>
      <c r="U56" s="603"/>
      <c r="V56" s="96"/>
    </row>
    <row r="57" spans="1:22" ht="35.1" customHeight="1">
      <c r="A57" s="476">
        <v>23</v>
      </c>
      <c r="B57" s="475" t="s">
        <v>307</v>
      </c>
      <c r="C57" s="507" t="s">
        <v>311</v>
      </c>
      <c r="D57" s="322" t="s">
        <v>341</v>
      </c>
      <c r="E57" s="310">
        <v>1</v>
      </c>
      <c r="F57" s="321" t="s">
        <v>1184</v>
      </c>
      <c r="G57" s="493" t="s">
        <v>880</v>
      </c>
      <c r="H57" s="516">
        <v>265.35000000000002</v>
      </c>
      <c r="I57" s="107"/>
      <c r="J57" s="513" t="s">
        <v>923</v>
      </c>
      <c r="K57" s="513" t="s">
        <v>898</v>
      </c>
      <c r="L57" s="50"/>
      <c r="M57" s="50"/>
      <c r="N57" s="50"/>
      <c r="O57" s="50"/>
      <c r="P57" s="50"/>
      <c r="Q57" s="50"/>
      <c r="R57" s="50"/>
      <c r="S57" s="50"/>
      <c r="T57" s="50">
        <v>1</v>
      </c>
      <c r="U57" s="601">
        <v>233.47</v>
      </c>
      <c r="V57" s="38"/>
    </row>
    <row r="58" spans="1:22" ht="35.1" customHeight="1">
      <c r="A58" s="476"/>
      <c r="B58" s="475"/>
      <c r="C58" s="507"/>
      <c r="D58" s="320" t="s">
        <v>341</v>
      </c>
      <c r="E58" s="310">
        <v>2</v>
      </c>
      <c r="F58" s="321" t="s">
        <v>708</v>
      </c>
      <c r="G58" s="493"/>
      <c r="H58" s="516"/>
      <c r="I58" s="107"/>
      <c r="J58" s="514"/>
      <c r="K58" s="514"/>
      <c r="L58" s="50"/>
      <c r="M58" s="50"/>
      <c r="N58" s="50"/>
      <c r="O58" s="50"/>
      <c r="P58" s="50"/>
      <c r="Q58" s="50"/>
      <c r="R58" s="50"/>
      <c r="S58" s="50"/>
      <c r="T58" s="50">
        <v>1</v>
      </c>
      <c r="U58" s="602"/>
      <c r="V58" s="38"/>
    </row>
    <row r="59" spans="1:22" ht="35.1" customHeight="1">
      <c r="A59" s="476"/>
      <c r="B59" s="475"/>
      <c r="C59" s="507"/>
      <c r="D59" s="320" t="s">
        <v>343</v>
      </c>
      <c r="E59" s="310">
        <v>3</v>
      </c>
      <c r="F59" s="321" t="s">
        <v>1185</v>
      </c>
      <c r="G59" s="493"/>
      <c r="H59" s="516"/>
      <c r="I59" s="107"/>
      <c r="J59" s="514"/>
      <c r="K59" s="514"/>
      <c r="L59" s="50"/>
      <c r="M59" s="50"/>
      <c r="N59" s="50"/>
      <c r="O59" s="50"/>
      <c r="P59" s="50"/>
      <c r="Q59" s="50"/>
      <c r="R59" s="50"/>
      <c r="S59" s="50"/>
      <c r="T59" s="50">
        <v>1</v>
      </c>
      <c r="U59" s="602"/>
      <c r="V59" s="38"/>
    </row>
    <row r="60" spans="1:22" ht="35.1" customHeight="1">
      <c r="A60" s="476"/>
      <c r="B60" s="475"/>
      <c r="C60" s="507"/>
      <c r="D60" s="320" t="s">
        <v>344</v>
      </c>
      <c r="E60" s="310">
        <v>4</v>
      </c>
      <c r="F60" s="321" t="s">
        <v>347</v>
      </c>
      <c r="G60" s="493"/>
      <c r="H60" s="516"/>
      <c r="I60" s="107"/>
      <c r="J60" s="514"/>
      <c r="K60" s="514"/>
      <c r="L60" s="50"/>
      <c r="M60" s="50"/>
      <c r="N60" s="50"/>
      <c r="O60" s="50"/>
      <c r="P60" s="50"/>
      <c r="Q60" s="50"/>
      <c r="R60" s="50"/>
      <c r="S60" s="50"/>
      <c r="T60" s="50">
        <v>1</v>
      </c>
      <c r="U60" s="602"/>
      <c r="V60" s="38"/>
    </row>
    <row r="61" spans="1:22" ht="35.1" customHeight="1">
      <c r="A61" s="476"/>
      <c r="B61" s="475"/>
      <c r="C61" s="507"/>
      <c r="D61" s="320" t="s">
        <v>345</v>
      </c>
      <c r="E61" s="310">
        <v>5</v>
      </c>
      <c r="F61" s="321" t="s">
        <v>348</v>
      </c>
      <c r="G61" s="493"/>
      <c r="H61" s="516"/>
      <c r="I61" s="107"/>
      <c r="J61" s="515"/>
      <c r="K61" s="515"/>
      <c r="L61" s="50"/>
      <c r="M61" s="50"/>
      <c r="N61" s="50"/>
      <c r="O61" s="50"/>
      <c r="P61" s="50"/>
      <c r="Q61" s="50"/>
      <c r="R61" s="50"/>
      <c r="S61" s="50"/>
      <c r="T61" s="50">
        <v>1</v>
      </c>
      <c r="U61" s="603"/>
      <c r="V61" s="96"/>
    </row>
    <row r="62" spans="1:22" ht="17.25">
      <c r="A62" s="29"/>
      <c r="B62" s="504" t="s">
        <v>21</v>
      </c>
      <c r="C62" s="504"/>
      <c r="D62" s="504"/>
      <c r="E62" s="215">
        <f>E8+E9+E10+E11+E12+E13+E14+E15+E16+E17+E22+E27+E28+E29+E30+E31+E32+E37+E41+E46+E51+E56+E61</f>
        <v>54</v>
      </c>
      <c r="F62" s="125"/>
      <c r="G62" s="116"/>
      <c r="H62" s="119">
        <f>SUM(H8:H61)</f>
        <v>2925.18</v>
      </c>
      <c r="I62" s="215">
        <f>SUM(I8:I61)</f>
        <v>9</v>
      </c>
      <c r="J62" s="122"/>
      <c r="K62" s="122"/>
      <c r="L62" s="215">
        <f t="shared" ref="L62:U62" si="0">SUM(L8:L61)</f>
        <v>0</v>
      </c>
      <c r="M62" s="215">
        <f t="shared" si="0"/>
        <v>1</v>
      </c>
      <c r="N62" s="215">
        <f t="shared" si="0"/>
        <v>1</v>
      </c>
      <c r="O62" s="215">
        <f t="shared" si="0"/>
        <v>0</v>
      </c>
      <c r="P62" s="215">
        <f>SUM(P8:P61)</f>
        <v>2</v>
      </c>
      <c r="Q62" s="215">
        <f>SUM(Q8:Q61)</f>
        <v>2</v>
      </c>
      <c r="R62" s="215">
        <f>SUM(R8:R61)</f>
        <v>8</v>
      </c>
      <c r="S62" s="215">
        <f t="shared" si="0"/>
        <v>6</v>
      </c>
      <c r="T62" s="215">
        <f>SUM(T8:T61)</f>
        <v>25</v>
      </c>
      <c r="U62" s="56">
        <f t="shared" si="0"/>
        <v>1564.16</v>
      </c>
      <c r="V62" s="97"/>
    </row>
    <row r="63" spans="1:22" ht="17.25">
      <c r="A63" s="57"/>
      <c r="B63" s="128"/>
      <c r="C63" s="128"/>
      <c r="D63" s="128"/>
      <c r="E63" s="59"/>
      <c r="F63" s="126"/>
      <c r="G63" s="117"/>
      <c r="H63" s="120"/>
      <c r="I63" s="59"/>
      <c r="J63" s="123"/>
      <c r="K63" s="123"/>
      <c r="L63" s="59"/>
      <c r="M63" s="59"/>
      <c r="N63" s="59"/>
      <c r="O63" s="59"/>
      <c r="P63" s="59"/>
      <c r="Q63" s="59"/>
      <c r="R63" s="59"/>
      <c r="S63" s="59"/>
      <c r="T63" s="59"/>
      <c r="U63" s="63"/>
      <c r="V63" s="98"/>
    </row>
  </sheetData>
  <mergeCells count="90">
    <mergeCell ref="K57:K61"/>
    <mergeCell ref="U57:U61"/>
    <mergeCell ref="B62:D62"/>
    <mergeCell ref="A57:A61"/>
    <mergeCell ref="B57:B61"/>
    <mergeCell ref="C57:C61"/>
    <mergeCell ref="G57:G61"/>
    <mergeCell ref="H57:H61"/>
    <mergeCell ref="J57:J61"/>
    <mergeCell ref="U52:U56"/>
    <mergeCell ref="K42:K46"/>
    <mergeCell ref="U42:U46"/>
    <mergeCell ref="A47:A51"/>
    <mergeCell ref="B47:B51"/>
    <mergeCell ref="C47:C51"/>
    <mergeCell ref="G47:G51"/>
    <mergeCell ref="H47:H51"/>
    <mergeCell ref="U47:U51"/>
    <mergeCell ref="A42:A46"/>
    <mergeCell ref="B42:B46"/>
    <mergeCell ref="C42:C46"/>
    <mergeCell ref="G42:G46"/>
    <mergeCell ref="H42:H46"/>
    <mergeCell ref="J42:J46"/>
    <mergeCell ref="A52:A56"/>
    <mergeCell ref="B52:B56"/>
    <mergeCell ref="C52:C56"/>
    <mergeCell ref="G52:G56"/>
    <mergeCell ref="H52:H56"/>
    <mergeCell ref="K33:K37"/>
    <mergeCell ref="U33:U37"/>
    <mergeCell ref="A38:A41"/>
    <mergeCell ref="B38:B41"/>
    <mergeCell ref="C38:C41"/>
    <mergeCell ref="G38:G41"/>
    <mergeCell ref="H38:H41"/>
    <mergeCell ref="J38:J41"/>
    <mergeCell ref="K38:K41"/>
    <mergeCell ref="U38:U41"/>
    <mergeCell ref="A33:A37"/>
    <mergeCell ref="B33:B37"/>
    <mergeCell ref="C33:C37"/>
    <mergeCell ref="G33:G37"/>
    <mergeCell ref="H33:H37"/>
    <mergeCell ref="J33:J37"/>
    <mergeCell ref="A18:A22"/>
    <mergeCell ref="B18:B22"/>
    <mergeCell ref="C18:C22"/>
    <mergeCell ref="G18:G22"/>
    <mergeCell ref="H18:H22"/>
    <mergeCell ref="A23:A27"/>
    <mergeCell ref="B23:B27"/>
    <mergeCell ref="C23:C27"/>
    <mergeCell ref="G23:G27"/>
    <mergeCell ref="H23:H27"/>
    <mergeCell ref="C8:C13"/>
    <mergeCell ref="U5:U7"/>
    <mergeCell ref="C28:C32"/>
    <mergeCell ref="K18:K22"/>
    <mergeCell ref="U18:U22"/>
    <mergeCell ref="J23:J27"/>
    <mergeCell ref="K23:K27"/>
    <mergeCell ref="U23:U27"/>
    <mergeCell ref="J18:J22"/>
    <mergeCell ref="F5:F7"/>
    <mergeCell ref="G5:G7"/>
    <mergeCell ref="H5:H7"/>
    <mergeCell ref="I5:T5"/>
    <mergeCell ref="S6:S7"/>
    <mergeCell ref="C14:C17"/>
    <mergeCell ref="A5:A7"/>
    <mergeCell ref="B5:B7"/>
    <mergeCell ref="C5:C7"/>
    <mergeCell ref="D5:D7"/>
    <mergeCell ref="T6:T7"/>
    <mergeCell ref="E5:E7"/>
    <mergeCell ref="A1:V1"/>
    <mergeCell ref="A2:V2"/>
    <mergeCell ref="A3:T3"/>
    <mergeCell ref="A4:H4"/>
    <mergeCell ref="I4:V4"/>
    <mergeCell ref="V5:V7"/>
    <mergeCell ref="I6:I7"/>
    <mergeCell ref="J6:J7"/>
    <mergeCell ref="K6:K7"/>
    <mergeCell ref="L6:L7"/>
    <mergeCell ref="M6:M7"/>
    <mergeCell ref="N6:N7"/>
    <mergeCell ref="O6:P6"/>
    <mergeCell ref="Q6:R6"/>
  </mergeCells>
  <pageMargins left="0.3" right="0.15748031496063" top="0.54" bottom="0.118110236220472" header="0.11" footer="0.118110236220472"/>
  <pageSetup paperSize="9" scale="72" orientation="landscape" r:id="rId1"/>
  <rowBreaks count="2" manualBreakCount="2">
    <brk id="22" max="21" man="1"/>
    <brk id="4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20</vt:i4>
      </vt:variant>
    </vt:vector>
  </HeadingPairs>
  <TitlesOfParts>
    <vt:vector size="32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Magadh!Print_Area</vt:lpstr>
      <vt:lpstr>Munger!Print_Area</vt:lpstr>
      <vt:lpstr>'Patna (East)'!Print_Area</vt:lpstr>
      <vt:lpstr>'Patna (West)'!Print_Area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2015-04-16T07:58:40Z</cp:lastPrinted>
  <dcterms:created xsi:type="dcterms:W3CDTF">2012-03-01T16:49:07Z</dcterms:created>
  <dcterms:modified xsi:type="dcterms:W3CDTF">2015-04-18T06:42:42Z</dcterms:modified>
</cp:coreProperties>
</file>